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B440DAF2-EED3-4577-947C-29E899AD72EB}" xr6:coauthVersionLast="47" xr6:coauthVersionMax="47" xr10:uidLastSave="{00000000-0000-0000-0000-000000000000}"/>
  <bookViews>
    <workbookView xWindow="-120" yWindow="-120" windowWidth="29040" windowHeight="15720" firstSheet="1" activeTab="1" xr2:uid="{6865BCA6-DD74-4D10-9ED5-6122E8373A60}"/>
  </bookViews>
  <sheets>
    <sheet name="Joël.Leboucher" sheetId="2" r:id="rId1"/>
    <sheet name="Nettoyez.vos.textes" sheetId="12" r:id="rId2"/>
    <sheet name="Magique.1.ligne" sheetId="14" r:id="rId3"/>
    <sheet name="Magique.10.lignes.05.01.202" sheetId="5" r:id="rId4"/>
    <sheet name="Magique.45.lignes.05.01.2026" sheetId="4" r:id="rId5"/>
    <sheet name="Magique.45.lignes.05.01.202 (2)" sheetId="6" r:id="rId6"/>
  </sheets>
  <externalReferences>
    <externalReference r:id="rId7"/>
    <externalReference r:id="rId8"/>
  </externalReferences>
  <definedNames>
    <definedName name="Bananes">[1]!tbl_TypeFruit6[Bananes]</definedName>
    <definedName name="CatCodes">[2]Listes!$A$2:$A$7</definedName>
    <definedName name="Citrons">[1]!tbl_TypeFruit5[Citrons]</definedName>
    <definedName name="date">#REF!</definedName>
    <definedName name="Feries">#REF!</definedName>
    <definedName name="Frais_de_port">1.25</definedName>
    <definedName name="grp_AccoladeVisite">"shp_BraceBottom,txt_WalkMeBrace,shp_BraceLeft"</definedName>
    <definedName name="grp_FlèchesVisite">"shp_ArrowCurved,txt_WalkMeArrows,shp_ArrowStraight"</definedName>
    <definedName name="lst_TypeFruit">[1]!tbl_TypeFruit[Pommes]</definedName>
    <definedName name="matriceFeuilles">"lire.classeur(1)"</definedName>
    <definedName name="mois">#REF!</definedName>
    <definedName name="Oranges">[1]!tbl_TypeFruit4[Oranges]</definedName>
    <definedName name="Pommes">[1]!tbl_TypeFruit[Pommes]</definedName>
    <definedName name="TaxeVente">0.0825</definedName>
    <definedName name="X_Werte">OFFSET(#REF!,1,0,COUNTA(#REF!),1)</definedName>
    <definedName name="Y1_Werte">OFFSET(#REF!,1,0,COUNT(#REF!),1)</definedName>
    <definedName name="Y2_Werte">OFFSET(#REF!,1,0,COUNT(#REF!),1)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15" i="14" l="1"/>
  <c r="AE18" i="14" s="1"/>
  <c r="AD15" i="14"/>
  <c r="AH10" i="14"/>
  <c r="AG10" i="14"/>
  <c r="AF10" i="14"/>
  <c r="AE10" i="14"/>
  <c r="AD10" i="14"/>
  <c r="AH9" i="14"/>
  <c r="AG9" i="14"/>
  <c r="AF9" i="14"/>
  <c r="AE9" i="14"/>
  <c r="AD9" i="14"/>
  <c r="AE17" i="14" l="1"/>
  <c r="AG17" i="14" s="1"/>
  <c r="AD17" i="14" l="1"/>
  <c r="AF17" i="14"/>
  <c r="AG18" i="14" l="1"/>
  <c r="AD18" i="14" s="1"/>
  <c r="AF18" i="14" l="1"/>
  <c r="AG19" i="14" s="1"/>
  <c r="AD19" i="14" s="1"/>
  <c r="AF19" i="14" l="1"/>
  <c r="AG20" i="14" s="1"/>
  <c r="AD20" i="14" s="1"/>
  <c r="AF20" i="14" l="1"/>
  <c r="AG21" i="14" l="1"/>
  <c r="AD21" i="14" s="1"/>
  <c r="AF21" i="14" l="1"/>
  <c r="AG22" i="14" l="1"/>
  <c r="AD22" i="14" s="1"/>
  <c r="AF22" i="14" l="1"/>
  <c r="AG23" i="14" l="1"/>
  <c r="AD23" i="14" s="1"/>
  <c r="AF23" i="14" l="1"/>
  <c r="AG24" i="14" l="1"/>
  <c r="AD24" i="14" s="1"/>
  <c r="AF24" i="14"/>
  <c r="AG25" i="14" l="1"/>
  <c r="AD25" i="14" s="1"/>
  <c r="AF25" i="14"/>
  <c r="P16" i="5"/>
  <c r="P17" i="5"/>
  <c r="P18" i="5"/>
  <c r="P19" i="5"/>
  <c r="P20" i="5"/>
  <c r="P21" i="5"/>
  <c r="P22" i="5"/>
  <c r="P23" i="5"/>
  <c r="P14" i="5"/>
  <c r="P15" i="5"/>
  <c r="O15" i="5"/>
  <c r="O16" i="5"/>
  <c r="O17" i="5"/>
  <c r="O18" i="5"/>
  <c r="O19" i="5"/>
  <c r="O20" i="5"/>
  <c r="O21" i="5"/>
  <c r="O22" i="5"/>
  <c r="O23" i="5"/>
  <c r="O14" i="5"/>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15" i="4"/>
  <c r="M14" i="4"/>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14" i="4"/>
  <c r="I4" i="6"/>
  <c r="I5"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14" i="6"/>
  <c r="C1" i="6"/>
  <c r="D1" i="6"/>
  <c r="E1" i="6"/>
  <c r="F1" i="6"/>
  <c r="G1" i="6"/>
  <c r="H1" i="6"/>
  <c r="I1" i="6"/>
  <c r="J1" i="6"/>
  <c r="K1" i="6"/>
  <c r="L1" i="6"/>
  <c r="M1" i="6"/>
  <c r="N1" i="6"/>
  <c r="C2" i="6"/>
  <c r="D2" i="6"/>
  <c r="E2" i="6"/>
  <c r="F2" i="6"/>
  <c r="G2" i="6"/>
  <c r="H2" i="6"/>
  <c r="I2" i="6"/>
  <c r="J2" i="6"/>
  <c r="K2" i="6"/>
  <c r="L2" i="6"/>
  <c r="M2" i="6"/>
  <c r="N2" i="6"/>
  <c r="B2" i="6"/>
  <c r="B1" i="6"/>
  <c r="K643" i="6"/>
  <c r="K642" i="6"/>
  <c r="K641" i="6"/>
  <c r="K640" i="6"/>
  <c r="K639" i="6"/>
  <c r="K638" i="6"/>
  <c r="K637" i="6"/>
  <c r="K636" i="6"/>
  <c r="K635" i="6"/>
  <c r="K634" i="6"/>
  <c r="C634" i="6"/>
  <c r="C635" i="6" s="1"/>
  <c r="C636" i="6" s="1"/>
  <c r="C637" i="6" s="1"/>
  <c r="K633" i="6"/>
  <c r="K632" i="6"/>
  <c r="C632" i="6"/>
  <c r="K631" i="6"/>
  <c r="K630" i="6"/>
  <c r="C630" i="6"/>
  <c r="C631" i="6" s="1"/>
  <c r="C633" i="6" s="1"/>
  <c r="D630" i="6" s="1" a="1"/>
  <c r="D630" i="6" s="1"/>
  <c r="G630" i="6" s="1"/>
  <c r="F630" i="6" s="1"/>
  <c r="K629" i="6"/>
  <c r="K628" i="6"/>
  <c r="K627" i="6"/>
  <c r="K626" i="6"/>
  <c r="K625" i="6"/>
  <c r="K624" i="6"/>
  <c r="K623" i="6"/>
  <c r="K622" i="6"/>
  <c r="K621" i="6"/>
  <c r="K620" i="6"/>
  <c r="K619" i="6"/>
  <c r="K618" i="6"/>
  <c r="C618" i="6"/>
  <c r="K617" i="6"/>
  <c r="K616" i="6"/>
  <c r="C616" i="6"/>
  <c r="C617" i="6" s="1"/>
  <c r="K615" i="6"/>
  <c r="K614" i="6"/>
  <c r="K613" i="6"/>
  <c r="K612" i="6"/>
  <c r="K611" i="6"/>
  <c r="K610" i="6"/>
  <c r="K609" i="6"/>
  <c r="K608" i="6"/>
  <c r="K607" i="6"/>
  <c r="K606" i="6"/>
  <c r="K605" i="6"/>
  <c r="K604" i="6"/>
  <c r="C604" i="6"/>
  <c r="K603" i="6"/>
  <c r="K602" i="6"/>
  <c r="C602" i="6"/>
  <c r="C603" i="6" s="1"/>
  <c r="K601" i="6"/>
  <c r="K600" i="6"/>
  <c r="K599" i="6"/>
  <c r="K598" i="6"/>
  <c r="K597" i="6"/>
  <c r="K596" i="6"/>
  <c r="K595" i="6"/>
  <c r="K594" i="6"/>
  <c r="K593" i="6"/>
  <c r="K592" i="6"/>
  <c r="K591" i="6"/>
  <c r="K590" i="6"/>
  <c r="C590" i="6"/>
  <c r="K589" i="6"/>
  <c r="K588" i="6"/>
  <c r="C588" i="6"/>
  <c r="C589" i="6" s="1"/>
  <c r="K587" i="6"/>
  <c r="K586" i="6"/>
  <c r="K585" i="6"/>
  <c r="K584" i="6"/>
  <c r="K583" i="6"/>
  <c r="K582" i="6"/>
  <c r="K581" i="6"/>
  <c r="K580" i="6"/>
  <c r="K579" i="6"/>
  <c r="K578" i="6"/>
  <c r="K577" i="6"/>
  <c r="K576" i="6"/>
  <c r="C576" i="6"/>
  <c r="K575" i="6"/>
  <c r="K574" i="6"/>
  <c r="C574" i="6"/>
  <c r="C575" i="6" s="1"/>
  <c r="K573" i="6"/>
  <c r="K572" i="6"/>
  <c r="K571" i="6"/>
  <c r="K570" i="6"/>
  <c r="K569" i="6"/>
  <c r="K568" i="6"/>
  <c r="K567" i="6"/>
  <c r="K566" i="6"/>
  <c r="K565" i="6"/>
  <c r="K564" i="6"/>
  <c r="K563" i="6"/>
  <c r="K562" i="6"/>
  <c r="C562" i="6"/>
  <c r="K561" i="6"/>
  <c r="K560" i="6"/>
  <c r="C560" i="6"/>
  <c r="C561" i="6" s="1"/>
  <c r="K559" i="6"/>
  <c r="K558" i="6"/>
  <c r="K557" i="6"/>
  <c r="K556" i="6"/>
  <c r="K555" i="6"/>
  <c r="K554" i="6"/>
  <c r="K553" i="6"/>
  <c r="K552" i="6"/>
  <c r="K551" i="6"/>
  <c r="K550" i="6"/>
  <c r="K549" i="6"/>
  <c r="K548" i="6"/>
  <c r="C548" i="6"/>
  <c r="K547" i="6"/>
  <c r="K546" i="6"/>
  <c r="C546" i="6"/>
  <c r="C547" i="6" s="1"/>
  <c r="K545" i="6"/>
  <c r="K544" i="6"/>
  <c r="K543" i="6"/>
  <c r="K542" i="6"/>
  <c r="K541" i="6"/>
  <c r="K540" i="6"/>
  <c r="K539" i="6"/>
  <c r="K538" i="6"/>
  <c r="K537" i="6"/>
  <c r="K536" i="6"/>
  <c r="K535" i="6"/>
  <c r="K534" i="6"/>
  <c r="C534" i="6"/>
  <c r="K533" i="6"/>
  <c r="K532" i="6"/>
  <c r="C532" i="6"/>
  <c r="C533" i="6" s="1"/>
  <c r="K531" i="6"/>
  <c r="K530" i="6"/>
  <c r="K529" i="6"/>
  <c r="K528" i="6"/>
  <c r="K527" i="6"/>
  <c r="K526" i="6"/>
  <c r="K525" i="6"/>
  <c r="K524" i="6"/>
  <c r="K523" i="6"/>
  <c r="K522" i="6"/>
  <c r="K521" i="6"/>
  <c r="K520" i="6"/>
  <c r="C520" i="6"/>
  <c r="K519" i="6"/>
  <c r="K518" i="6"/>
  <c r="C518" i="6"/>
  <c r="C519" i="6" s="1"/>
  <c r="K517" i="6"/>
  <c r="K516" i="6"/>
  <c r="K515" i="6"/>
  <c r="K514" i="6"/>
  <c r="K513" i="6"/>
  <c r="K512" i="6"/>
  <c r="K511" i="6"/>
  <c r="K510" i="6"/>
  <c r="K509" i="6"/>
  <c r="K508" i="6"/>
  <c r="K507" i="6"/>
  <c r="K506" i="6"/>
  <c r="C506" i="6"/>
  <c r="K505" i="6"/>
  <c r="K504" i="6"/>
  <c r="C504" i="6"/>
  <c r="C505" i="6" s="1"/>
  <c r="C507" i="6" s="1"/>
  <c r="D504" i="6" s="1" a="1"/>
  <c r="D504" i="6" s="1"/>
  <c r="G504" i="6" s="1"/>
  <c r="K503" i="6"/>
  <c r="K502" i="6"/>
  <c r="K501" i="6"/>
  <c r="K500" i="6"/>
  <c r="K499" i="6"/>
  <c r="K498" i="6"/>
  <c r="K497" i="6"/>
  <c r="K496" i="6"/>
  <c r="K495" i="6"/>
  <c r="K494" i="6"/>
  <c r="K493" i="6"/>
  <c r="K492" i="6"/>
  <c r="C492" i="6"/>
  <c r="K491" i="6"/>
  <c r="K490" i="6"/>
  <c r="C490" i="6"/>
  <c r="C491" i="6" s="1"/>
  <c r="K489" i="6"/>
  <c r="K488" i="6"/>
  <c r="K487" i="6"/>
  <c r="K486" i="6"/>
  <c r="K485" i="6"/>
  <c r="K484" i="6"/>
  <c r="K483" i="6"/>
  <c r="K482" i="6"/>
  <c r="K481" i="6"/>
  <c r="K480" i="6"/>
  <c r="K479" i="6"/>
  <c r="K478" i="6"/>
  <c r="C478" i="6"/>
  <c r="K477" i="6"/>
  <c r="K476" i="6"/>
  <c r="C476" i="6"/>
  <c r="C477" i="6" s="1"/>
  <c r="C480" i="6" s="1"/>
  <c r="C481" i="6" s="1"/>
  <c r="C482" i="6" s="1"/>
  <c r="C483" i="6" s="1"/>
  <c r="K475" i="6"/>
  <c r="K474" i="6"/>
  <c r="K473" i="6"/>
  <c r="K472" i="6"/>
  <c r="K471" i="6"/>
  <c r="K470" i="6"/>
  <c r="K469" i="6"/>
  <c r="K468" i="6"/>
  <c r="K467" i="6"/>
  <c r="K466" i="6"/>
  <c r="K465" i="6"/>
  <c r="K464" i="6"/>
  <c r="C464" i="6"/>
  <c r="K463" i="6"/>
  <c r="K462" i="6"/>
  <c r="C462" i="6"/>
  <c r="C463" i="6" s="1"/>
  <c r="K461" i="6"/>
  <c r="K460" i="6"/>
  <c r="K459" i="6"/>
  <c r="K458" i="6"/>
  <c r="K457" i="6"/>
  <c r="K456" i="6"/>
  <c r="K455" i="6"/>
  <c r="K454" i="6"/>
  <c r="K453" i="6"/>
  <c r="K452" i="6"/>
  <c r="K451" i="6"/>
  <c r="K450" i="6"/>
  <c r="C450" i="6"/>
  <c r="K449" i="6"/>
  <c r="K448" i="6"/>
  <c r="C448" i="6"/>
  <c r="C449" i="6" s="1"/>
  <c r="K447" i="6"/>
  <c r="K446" i="6"/>
  <c r="K445" i="6"/>
  <c r="K444" i="6"/>
  <c r="K443" i="6"/>
  <c r="K442" i="6"/>
  <c r="K441" i="6"/>
  <c r="K440" i="6"/>
  <c r="K439" i="6"/>
  <c r="K438" i="6"/>
  <c r="K437" i="6"/>
  <c r="K436" i="6"/>
  <c r="C436" i="6"/>
  <c r="K435" i="6"/>
  <c r="K434" i="6"/>
  <c r="C434" i="6"/>
  <c r="C435" i="6" s="1"/>
  <c r="K433" i="6"/>
  <c r="K432" i="6"/>
  <c r="K431" i="6"/>
  <c r="K430" i="6"/>
  <c r="K429" i="6"/>
  <c r="K428" i="6"/>
  <c r="K427" i="6"/>
  <c r="K426" i="6"/>
  <c r="K425" i="6"/>
  <c r="K424" i="6"/>
  <c r="K423" i="6"/>
  <c r="K422" i="6"/>
  <c r="C422" i="6"/>
  <c r="K421" i="6"/>
  <c r="K420" i="6"/>
  <c r="C420" i="6"/>
  <c r="C421" i="6" s="1"/>
  <c r="K419" i="6"/>
  <c r="K418" i="6"/>
  <c r="K417" i="6"/>
  <c r="K416" i="6"/>
  <c r="K415" i="6"/>
  <c r="K414" i="6"/>
  <c r="K413" i="6"/>
  <c r="K412" i="6"/>
  <c r="K411" i="6"/>
  <c r="K410" i="6"/>
  <c r="K409" i="6"/>
  <c r="K408" i="6"/>
  <c r="C408" i="6"/>
  <c r="K407" i="6"/>
  <c r="K406" i="6"/>
  <c r="C406" i="6"/>
  <c r="C407" i="6" s="1"/>
  <c r="C409" i="6" s="1"/>
  <c r="D406" i="6" s="1" a="1"/>
  <c r="D406" i="6" s="1"/>
  <c r="K405" i="6"/>
  <c r="K404" i="6"/>
  <c r="K403" i="6"/>
  <c r="K402" i="6"/>
  <c r="K401" i="6"/>
  <c r="K400" i="6"/>
  <c r="K399" i="6"/>
  <c r="K398" i="6"/>
  <c r="K397" i="6"/>
  <c r="K396" i="6"/>
  <c r="K395" i="6"/>
  <c r="K394" i="6"/>
  <c r="C394" i="6"/>
  <c r="K393" i="6"/>
  <c r="K392" i="6"/>
  <c r="C392" i="6"/>
  <c r="C393" i="6" s="1"/>
  <c r="K391" i="6"/>
  <c r="K390" i="6"/>
  <c r="K389" i="6"/>
  <c r="K388" i="6"/>
  <c r="K387" i="6"/>
  <c r="K386" i="6"/>
  <c r="K385" i="6"/>
  <c r="K384" i="6"/>
  <c r="K383" i="6"/>
  <c r="K382" i="6"/>
  <c r="K381" i="6"/>
  <c r="K380" i="6"/>
  <c r="C380" i="6"/>
  <c r="K379" i="6"/>
  <c r="K378" i="6"/>
  <c r="C378" i="6"/>
  <c r="C379" i="6" s="1"/>
  <c r="C382" i="6" s="1"/>
  <c r="C383" i="6" s="1"/>
  <c r="C384" i="6" s="1"/>
  <c r="C385" i="6" s="1"/>
  <c r="K377" i="6"/>
  <c r="K376" i="6"/>
  <c r="K375" i="6"/>
  <c r="K374" i="6"/>
  <c r="K373" i="6"/>
  <c r="K372" i="6"/>
  <c r="K371" i="6"/>
  <c r="K370" i="6"/>
  <c r="K369" i="6"/>
  <c r="K368" i="6"/>
  <c r="K367" i="6"/>
  <c r="K366" i="6"/>
  <c r="C366" i="6"/>
  <c r="K365" i="6"/>
  <c r="K364" i="6"/>
  <c r="C364" i="6"/>
  <c r="C365" i="6" s="1"/>
  <c r="K363" i="6"/>
  <c r="K362" i="6"/>
  <c r="K361" i="6"/>
  <c r="K360" i="6"/>
  <c r="K359" i="6"/>
  <c r="K358" i="6"/>
  <c r="K357" i="6"/>
  <c r="K356" i="6"/>
  <c r="K355" i="6"/>
  <c r="K354" i="6"/>
  <c r="K353" i="6"/>
  <c r="K352" i="6"/>
  <c r="C352" i="6"/>
  <c r="K351" i="6"/>
  <c r="K350" i="6"/>
  <c r="C350" i="6"/>
  <c r="C351" i="6" s="1"/>
  <c r="C353" i="6" s="1"/>
  <c r="D350" i="6" s="1" a="1"/>
  <c r="D350" i="6" s="1"/>
  <c r="K349" i="6"/>
  <c r="K348" i="6"/>
  <c r="K347" i="6"/>
  <c r="K346" i="6"/>
  <c r="K345" i="6"/>
  <c r="K344" i="6"/>
  <c r="K343" i="6"/>
  <c r="K342" i="6"/>
  <c r="K341" i="6"/>
  <c r="K340" i="6"/>
  <c r="K339" i="6"/>
  <c r="K338" i="6"/>
  <c r="C338" i="6"/>
  <c r="K337" i="6"/>
  <c r="K336" i="6"/>
  <c r="C336" i="6"/>
  <c r="C337" i="6" s="1"/>
  <c r="C339" i="6" s="1"/>
  <c r="D336" i="6" s="1" a="1"/>
  <c r="D336" i="6" s="1"/>
  <c r="K335" i="6"/>
  <c r="K334" i="6"/>
  <c r="K333" i="6"/>
  <c r="K332" i="6"/>
  <c r="K331" i="6"/>
  <c r="K330" i="6"/>
  <c r="K329" i="6"/>
  <c r="K328" i="6"/>
  <c r="K327" i="6"/>
  <c r="K326" i="6"/>
  <c r="K325" i="6"/>
  <c r="K324" i="6"/>
  <c r="C324" i="6"/>
  <c r="K323" i="6"/>
  <c r="K322" i="6"/>
  <c r="C322" i="6"/>
  <c r="C323" i="6" s="1"/>
  <c r="C326" i="6" s="1"/>
  <c r="C327" i="6" s="1"/>
  <c r="C328" i="6" s="1"/>
  <c r="C329" i="6" s="1"/>
  <c r="K321" i="6"/>
  <c r="K320" i="6"/>
  <c r="K319" i="6"/>
  <c r="K318" i="6"/>
  <c r="K317" i="6"/>
  <c r="K316" i="6"/>
  <c r="K315" i="6"/>
  <c r="K314" i="6"/>
  <c r="K313" i="6"/>
  <c r="K312" i="6"/>
  <c r="K311" i="6"/>
  <c r="K310" i="6"/>
  <c r="C310" i="6"/>
  <c r="K309" i="6"/>
  <c r="K308" i="6"/>
  <c r="C308" i="6"/>
  <c r="C309" i="6" s="1"/>
  <c r="C311" i="6" s="1"/>
  <c r="D308" i="6" s="1" a="1"/>
  <c r="D308" i="6" s="1"/>
  <c r="K307" i="6"/>
  <c r="K306" i="6"/>
  <c r="K305" i="6"/>
  <c r="K304" i="6"/>
  <c r="K303" i="6"/>
  <c r="K302" i="6"/>
  <c r="K301" i="6"/>
  <c r="K300" i="6"/>
  <c r="K299" i="6"/>
  <c r="K298" i="6"/>
  <c r="K297" i="6"/>
  <c r="K296" i="6"/>
  <c r="C296" i="6"/>
  <c r="K295" i="6"/>
  <c r="K294" i="6"/>
  <c r="C294" i="6"/>
  <c r="C295" i="6" s="1"/>
  <c r="C297" i="6" s="1"/>
  <c r="D294" i="6" s="1" a="1"/>
  <c r="D294" i="6" s="1"/>
  <c r="G294" i="6" s="1"/>
  <c r="K293" i="6"/>
  <c r="K292" i="6"/>
  <c r="K291" i="6"/>
  <c r="K290" i="6"/>
  <c r="K289" i="6"/>
  <c r="K288" i="6"/>
  <c r="K287" i="6"/>
  <c r="K286" i="6"/>
  <c r="K285" i="6"/>
  <c r="K284" i="6"/>
  <c r="K283" i="6"/>
  <c r="K282" i="6"/>
  <c r="C282" i="6"/>
  <c r="K281" i="6"/>
  <c r="K280" i="6"/>
  <c r="C280" i="6"/>
  <c r="C281" i="6" s="1"/>
  <c r="C283" i="6" s="1"/>
  <c r="D280" i="6" s="1" a="1"/>
  <c r="D280" i="6" s="1"/>
  <c r="K279" i="6"/>
  <c r="K278" i="6"/>
  <c r="K277" i="6"/>
  <c r="K276" i="6"/>
  <c r="K275" i="6"/>
  <c r="K274" i="6"/>
  <c r="K273" i="6"/>
  <c r="K272" i="6"/>
  <c r="K271" i="6"/>
  <c r="K270" i="6"/>
  <c r="K269" i="6"/>
  <c r="K268" i="6"/>
  <c r="C268" i="6"/>
  <c r="K267" i="6"/>
  <c r="K266" i="6"/>
  <c r="C266" i="6"/>
  <c r="C267" i="6" s="1"/>
  <c r="K265" i="6"/>
  <c r="K264" i="6"/>
  <c r="K263" i="6"/>
  <c r="K262" i="6"/>
  <c r="K261" i="6"/>
  <c r="K260" i="6"/>
  <c r="K259" i="6"/>
  <c r="K258" i="6"/>
  <c r="K257" i="6"/>
  <c r="K256" i="6"/>
  <c r="K255" i="6"/>
  <c r="K254" i="6"/>
  <c r="C254" i="6"/>
  <c r="K253" i="6"/>
  <c r="K252" i="6"/>
  <c r="C252" i="6"/>
  <c r="C253" i="6" s="1"/>
  <c r="C255" i="6" s="1"/>
  <c r="D252" i="6" s="1" a="1"/>
  <c r="D252" i="6" s="1"/>
  <c r="K251" i="6"/>
  <c r="K250" i="6"/>
  <c r="K249" i="6"/>
  <c r="K248" i="6"/>
  <c r="K247" i="6"/>
  <c r="K246" i="6"/>
  <c r="K245" i="6"/>
  <c r="K244" i="6"/>
  <c r="K243" i="6"/>
  <c r="K242" i="6"/>
  <c r="K241" i="6"/>
  <c r="K240" i="6"/>
  <c r="C240" i="6"/>
  <c r="K239" i="6"/>
  <c r="K238" i="6"/>
  <c r="C238" i="6"/>
  <c r="C239" i="6" s="1"/>
  <c r="K237" i="6"/>
  <c r="K236" i="6"/>
  <c r="K235" i="6"/>
  <c r="K234" i="6"/>
  <c r="K233" i="6"/>
  <c r="K232" i="6"/>
  <c r="K231" i="6"/>
  <c r="K230" i="6"/>
  <c r="K229" i="6"/>
  <c r="K228" i="6"/>
  <c r="K227" i="6"/>
  <c r="K226" i="6"/>
  <c r="C226" i="6"/>
  <c r="K225" i="6"/>
  <c r="K224" i="6"/>
  <c r="C224" i="6"/>
  <c r="C225" i="6" s="1"/>
  <c r="C228" i="6" s="1"/>
  <c r="C229" i="6" s="1"/>
  <c r="C230" i="6" s="1"/>
  <c r="C231" i="6" s="1"/>
  <c r="K223" i="6"/>
  <c r="K222" i="6"/>
  <c r="K221" i="6"/>
  <c r="K220" i="6"/>
  <c r="K219" i="6"/>
  <c r="K218" i="6"/>
  <c r="K217" i="6"/>
  <c r="K216" i="6"/>
  <c r="K215" i="6"/>
  <c r="K214" i="6"/>
  <c r="K213" i="6"/>
  <c r="K212" i="6"/>
  <c r="C212" i="6"/>
  <c r="K211" i="6"/>
  <c r="K210" i="6"/>
  <c r="C210" i="6"/>
  <c r="C211" i="6" s="1"/>
  <c r="K209" i="6"/>
  <c r="K208" i="6"/>
  <c r="K207" i="6"/>
  <c r="K206" i="6"/>
  <c r="K205" i="6"/>
  <c r="K204" i="6"/>
  <c r="K203" i="6"/>
  <c r="K202" i="6"/>
  <c r="K201" i="6"/>
  <c r="K200" i="6"/>
  <c r="K199" i="6"/>
  <c r="K198" i="6"/>
  <c r="C198" i="6"/>
  <c r="K197" i="6"/>
  <c r="K196" i="6"/>
  <c r="C196" i="6"/>
  <c r="C197" i="6" s="1"/>
  <c r="C199" i="6" s="1"/>
  <c r="D196" i="6" s="1" a="1"/>
  <c r="D196" i="6" s="1"/>
  <c r="G196" i="6" s="1"/>
  <c r="F196" i="6" s="1"/>
  <c r="K195" i="6"/>
  <c r="K194" i="6"/>
  <c r="K193" i="6"/>
  <c r="K192" i="6"/>
  <c r="K191" i="6"/>
  <c r="K190" i="6"/>
  <c r="K189" i="6"/>
  <c r="K188" i="6"/>
  <c r="K187" i="6"/>
  <c r="K186" i="6"/>
  <c r="K185" i="6"/>
  <c r="K184" i="6"/>
  <c r="C184" i="6"/>
  <c r="K183" i="6"/>
  <c r="K182" i="6"/>
  <c r="C182" i="6"/>
  <c r="C183" i="6" s="1"/>
  <c r="C185" i="6" s="1"/>
  <c r="D182" i="6" s="1" a="1"/>
  <c r="D182" i="6" s="1"/>
  <c r="K181" i="6"/>
  <c r="K180" i="6"/>
  <c r="K179" i="6"/>
  <c r="K178" i="6"/>
  <c r="K177" i="6"/>
  <c r="K176" i="6"/>
  <c r="K175" i="6"/>
  <c r="K174" i="6"/>
  <c r="K173" i="6"/>
  <c r="K172" i="6"/>
  <c r="K171" i="6"/>
  <c r="K170" i="6"/>
  <c r="C170" i="6"/>
  <c r="K169" i="6"/>
  <c r="K168" i="6"/>
  <c r="C168" i="6"/>
  <c r="C169" i="6" s="1"/>
  <c r="C172" i="6" s="1"/>
  <c r="C173" i="6" s="1"/>
  <c r="C174" i="6" s="1"/>
  <c r="C175" i="6" s="1"/>
  <c r="K167" i="6"/>
  <c r="K166" i="6"/>
  <c r="K165" i="6"/>
  <c r="K164" i="6"/>
  <c r="K163" i="6"/>
  <c r="K162" i="6"/>
  <c r="K161" i="6"/>
  <c r="K160" i="6"/>
  <c r="K159" i="6"/>
  <c r="K158" i="6"/>
  <c r="K157" i="6"/>
  <c r="K156" i="6"/>
  <c r="C156" i="6"/>
  <c r="K155" i="6"/>
  <c r="K154" i="6"/>
  <c r="C154" i="6"/>
  <c r="C155" i="6" s="1"/>
  <c r="C158" i="6" s="1"/>
  <c r="C159" i="6" s="1"/>
  <c r="C160" i="6" s="1"/>
  <c r="C161" i="6" s="1"/>
  <c r="K153" i="6"/>
  <c r="K152" i="6"/>
  <c r="K151" i="6"/>
  <c r="K150" i="6"/>
  <c r="K149" i="6"/>
  <c r="K148" i="6"/>
  <c r="K147" i="6"/>
  <c r="K146" i="6"/>
  <c r="K145" i="6"/>
  <c r="K144" i="6"/>
  <c r="K143" i="6"/>
  <c r="K142" i="6"/>
  <c r="C142" i="6"/>
  <c r="K141" i="6"/>
  <c r="K140" i="6"/>
  <c r="C140" i="6"/>
  <c r="C141" i="6" s="1"/>
  <c r="K139" i="6"/>
  <c r="K138" i="6"/>
  <c r="K137" i="6"/>
  <c r="K136" i="6"/>
  <c r="K135" i="6"/>
  <c r="K134" i="6"/>
  <c r="K133" i="6"/>
  <c r="K132" i="6"/>
  <c r="K131" i="6"/>
  <c r="K130" i="6"/>
  <c r="K129" i="6"/>
  <c r="K128" i="6"/>
  <c r="C128" i="6"/>
  <c r="K127" i="6"/>
  <c r="K126" i="6"/>
  <c r="C126" i="6"/>
  <c r="C127" i="6" s="1"/>
  <c r="K125" i="6"/>
  <c r="K124" i="6"/>
  <c r="K123" i="6"/>
  <c r="K122" i="6"/>
  <c r="K121" i="6"/>
  <c r="K120" i="6"/>
  <c r="K119" i="6"/>
  <c r="K118" i="6"/>
  <c r="K117" i="6"/>
  <c r="K116" i="6"/>
  <c r="K115" i="6"/>
  <c r="K114" i="6"/>
  <c r="C114" i="6"/>
  <c r="K113" i="6"/>
  <c r="K112" i="6"/>
  <c r="C112" i="6"/>
  <c r="C113" i="6" s="1"/>
  <c r="C116" i="6" s="1"/>
  <c r="C117" i="6" s="1"/>
  <c r="C118" i="6" s="1"/>
  <c r="C119" i="6" s="1"/>
  <c r="K111" i="6"/>
  <c r="K110" i="6"/>
  <c r="K109" i="6"/>
  <c r="K108" i="6"/>
  <c r="K107" i="6"/>
  <c r="K106" i="6"/>
  <c r="K105" i="6"/>
  <c r="K104" i="6"/>
  <c r="K103" i="6"/>
  <c r="K102" i="6"/>
  <c r="K101" i="6"/>
  <c r="K100" i="6"/>
  <c r="C100" i="6"/>
  <c r="K99" i="6"/>
  <c r="K98" i="6"/>
  <c r="C98" i="6"/>
  <c r="C99" i="6" s="1"/>
  <c r="C101" i="6" s="1"/>
  <c r="D98" i="6" s="1" a="1"/>
  <c r="D98" i="6" s="1"/>
  <c r="K97" i="6"/>
  <c r="K96" i="6"/>
  <c r="K95" i="6"/>
  <c r="K94" i="6"/>
  <c r="K93" i="6"/>
  <c r="K92" i="6"/>
  <c r="K91" i="6"/>
  <c r="K90" i="6"/>
  <c r="K89" i="6"/>
  <c r="K88" i="6"/>
  <c r="K87" i="6"/>
  <c r="K86" i="6"/>
  <c r="C86" i="6"/>
  <c r="K85" i="6"/>
  <c r="K84" i="6"/>
  <c r="C84" i="6"/>
  <c r="C85" i="6" s="1"/>
  <c r="K83" i="6"/>
  <c r="K82" i="6"/>
  <c r="K81" i="6"/>
  <c r="K80" i="6"/>
  <c r="K79" i="6"/>
  <c r="K78" i="6"/>
  <c r="K77" i="6"/>
  <c r="K76" i="6"/>
  <c r="K75" i="6"/>
  <c r="K74" i="6"/>
  <c r="K73" i="6"/>
  <c r="K72" i="6"/>
  <c r="C72" i="6"/>
  <c r="K71" i="6"/>
  <c r="K70" i="6"/>
  <c r="C70" i="6"/>
  <c r="C71" i="6" s="1"/>
  <c r="K69" i="6"/>
  <c r="K68" i="6"/>
  <c r="K67" i="6"/>
  <c r="K66" i="6"/>
  <c r="K65" i="6"/>
  <c r="K64" i="6"/>
  <c r="K63" i="6"/>
  <c r="K62" i="6"/>
  <c r="K61" i="6"/>
  <c r="K60" i="6"/>
  <c r="N59" i="6"/>
  <c r="M59" i="6"/>
  <c r="K59" i="6"/>
  <c r="J59" i="6"/>
  <c r="M58" i="6"/>
  <c r="K58" i="6"/>
  <c r="C58" i="6"/>
  <c r="M57" i="6"/>
  <c r="K57" i="6"/>
  <c r="M56" i="6"/>
  <c r="K56" i="6"/>
  <c r="C56" i="6"/>
  <c r="C57" i="6" s="1"/>
  <c r="C60" i="6" s="1"/>
  <c r="C61" i="6" s="1"/>
  <c r="C62" i="6" s="1"/>
  <c r="C63" i="6" s="1"/>
  <c r="M55" i="6"/>
  <c r="K55" i="6"/>
  <c r="M54" i="6"/>
  <c r="K54" i="6"/>
  <c r="M53" i="6"/>
  <c r="K53" i="6"/>
  <c r="M52" i="6"/>
  <c r="K52" i="6"/>
  <c r="M51" i="6"/>
  <c r="K51" i="6"/>
  <c r="M50" i="6"/>
  <c r="K50" i="6"/>
  <c r="M49" i="6"/>
  <c r="K49" i="6"/>
  <c r="M48" i="6"/>
  <c r="K48" i="6"/>
  <c r="M47" i="6"/>
  <c r="K47" i="6"/>
  <c r="M46" i="6"/>
  <c r="K46" i="6"/>
  <c r="M45" i="6"/>
  <c r="K45" i="6"/>
  <c r="M44" i="6"/>
  <c r="K44" i="6"/>
  <c r="C44" i="6"/>
  <c r="M43" i="6"/>
  <c r="K43" i="6"/>
  <c r="M42" i="6"/>
  <c r="K42" i="6"/>
  <c r="C42" i="6"/>
  <c r="C43" i="6" s="1"/>
  <c r="M41" i="6"/>
  <c r="K41" i="6"/>
  <c r="M40" i="6"/>
  <c r="K40" i="6"/>
  <c r="M39" i="6"/>
  <c r="K39" i="6"/>
  <c r="M38" i="6"/>
  <c r="K38" i="6"/>
  <c r="M37" i="6"/>
  <c r="K37" i="6"/>
  <c r="M36" i="6"/>
  <c r="K36" i="6"/>
  <c r="M35" i="6"/>
  <c r="K35" i="6"/>
  <c r="M34" i="6"/>
  <c r="K34" i="6"/>
  <c r="M33" i="6"/>
  <c r="K33" i="6"/>
  <c r="M32" i="6"/>
  <c r="K32" i="6"/>
  <c r="M31" i="6"/>
  <c r="K31" i="6"/>
  <c r="M30" i="6"/>
  <c r="K30" i="6"/>
  <c r="C30" i="6"/>
  <c r="M29" i="6"/>
  <c r="K29" i="6"/>
  <c r="M28" i="6"/>
  <c r="K28" i="6"/>
  <c r="C28" i="6"/>
  <c r="C29" i="6" s="1"/>
  <c r="C32" i="6" s="1"/>
  <c r="C33" i="6" s="1"/>
  <c r="C34" i="6" s="1"/>
  <c r="C35" i="6" s="1"/>
  <c r="M27" i="6"/>
  <c r="K27" i="6"/>
  <c r="M26" i="6"/>
  <c r="K26" i="6"/>
  <c r="M25" i="6"/>
  <c r="K25" i="6"/>
  <c r="M24" i="6"/>
  <c r="K24" i="6"/>
  <c r="P23" i="6"/>
  <c r="M23" i="6"/>
  <c r="K23" i="6"/>
  <c r="M22" i="6"/>
  <c r="K22" i="6"/>
  <c r="P20" i="6"/>
  <c r="P16" i="6"/>
  <c r="C16" i="6"/>
  <c r="C14" i="6"/>
  <c r="C15" i="6" s="1"/>
  <c r="P13" i="6"/>
  <c r="P11" i="6"/>
  <c r="P8" i="6"/>
  <c r="L6" i="6"/>
  <c r="N5" i="6"/>
  <c r="M5" i="6"/>
  <c r="L5" i="6"/>
  <c r="L8" i="6" s="1"/>
  <c r="K5" i="6"/>
  <c r="J5" i="6"/>
  <c r="J6" i="6" s="1"/>
  <c r="H5" i="6"/>
  <c r="G5" i="6"/>
  <c r="F5" i="6"/>
  <c r="E5" i="6"/>
  <c r="D5" i="6"/>
  <c r="C5" i="6"/>
  <c r="N4" i="6"/>
  <c r="M4" i="6"/>
  <c r="L4" i="6"/>
  <c r="K4" i="6"/>
  <c r="J4" i="6"/>
  <c r="H4" i="6"/>
  <c r="G4" i="6"/>
  <c r="F4" i="6"/>
  <c r="E4" i="6"/>
  <c r="D4" i="6"/>
  <c r="C4" i="6"/>
  <c r="P1" i="6"/>
  <c r="Q1" i="14"/>
  <c r="R1" i="14"/>
  <c r="S1" i="14"/>
  <c r="T1" i="14"/>
  <c r="U1" i="14"/>
  <c r="V1" i="14"/>
  <c r="W1" i="14"/>
  <c r="X1" i="14"/>
  <c r="Y1" i="14"/>
  <c r="Z1" i="14"/>
  <c r="Q2" i="14"/>
  <c r="R2" i="14"/>
  <c r="S2" i="14"/>
  <c r="T2" i="14"/>
  <c r="U2" i="14"/>
  <c r="V2" i="14"/>
  <c r="W2" i="14"/>
  <c r="W3" i="14" s="1"/>
  <c r="X2" i="14"/>
  <c r="Y2" i="14"/>
  <c r="Z2" i="14"/>
  <c r="P2" i="14"/>
  <c r="P1" i="14"/>
  <c r="C1" i="14"/>
  <c r="D1" i="14"/>
  <c r="E1" i="14"/>
  <c r="F1" i="14"/>
  <c r="G1" i="14"/>
  <c r="H1" i="14"/>
  <c r="I1" i="14"/>
  <c r="J1" i="14"/>
  <c r="K1" i="14"/>
  <c r="L1" i="14"/>
  <c r="C2" i="14"/>
  <c r="D2" i="14"/>
  <c r="E2" i="14"/>
  <c r="F2" i="14"/>
  <c r="G2" i="14"/>
  <c r="H2" i="14"/>
  <c r="I2" i="14"/>
  <c r="J2" i="14"/>
  <c r="J3" i="14" s="1"/>
  <c r="K2" i="14"/>
  <c r="L2" i="14"/>
  <c r="B2" i="14"/>
  <c r="B1" i="14"/>
  <c r="Q44" i="14"/>
  <c r="Q42" i="14"/>
  <c r="Q43" i="14" s="1"/>
  <c r="X34" i="14"/>
  <c r="W34" i="14"/>
  <c r="W35" i="14" s="1"/>
  <c r="V34" i="14"/>
  <c r="U34" i="14"/>
  <c r="T34" i="14"/>
  <c r="S34" i="14"/>
  <c r="R34" i="14"/>
  <c r="Q34" i="14"/>
  <c r="X33" i="14"/>
  <c r="W33" i="14"/>
  <c r="V33" i="14"/>
  <c r="U33" i="14"/>
  <c r="T33" i="14"/>
  <c r="S33" i="14"/>
  <c r="R33" i="14"/>
  <c r="Q33" i="14"/>
  <c r="Y29" i="14"/>
  <c r="X29" i="14"/>
  <c r="Q22" i="14"/>
  <c r="Q20" i="14"/>
  <c r="Q21" i="14" s="1"/>
  <c r="Q24" i="14" s="1"/>
  <c r="Q25" i="14" s="1"/>
  <c r="Q26" i="14" s="1"/>
  <c r="Q27" i="14" s="1"/>
  <c r="AB15" i="14"/>
  <c r="AB14" i="14"/>
  <c r="AB12" i="14"/>
  <c r="W11" i="14"/>
  <c r="AB10" i="14"/>
  <c r="Z10" i="14"/>
  <c r="Y10" i="14"/>
  <c r="X10" i="14"/>
  <c r="W10" i="14"/>
  <c r="W13" i="14" s="1"/>
  <c r="V10" i="14"/>
  <c r="U10" i="14"/>
  <c r="T10" i="14"/>
  <c r="S10" i="14"/>
  <c r="R10" i="14"/>
  <c r="Q10" i="14"/>
  <c r="Z9" i="14"/>
  <c r="Y9" i="14"/>
  <c r="X9" i="14"/>
  <c r="W9" i="14"/>
  <c r="V9" i="14"/>
  <c r="U9" i="14"/>
  <c r="T9" i="14"/>
  <c r="S9" i="14"/>
  <c r="R9" i="14"/>
  <c r="Q9" i="14"/>
  <c r="AL62" i="14"/>
  <c r="AJ62" i="14"/>
  <c r="C54" i="14"/>
  <c r="C33" i="14"/>
  <c r="E27" i="14"/>
  <c r="E25" i="14"/>
  <c r="E26" i="14" s="1"/>
  <c r="E28" i="14" s="1"/>
  <c r="E33" i="14" s="1"/>
  <c r="E34" i="14" s="1"/>
  <c r="E35" i="14" s="1"/>
  <c r="E36" i="14" s="1"/>
  <c r="E37" i="14" s="1"/>
  <c r="E38" i="14" s="1"/>
  <c r="E39" i="14" s="1"/>
  <c r="E40" i="14" s="1"/>
  <c r="E41" i="14" s="1"/>
  <c r="E42" i="14" s="1"/>
  <c r="E43" i="14" s="1"/>
  <c r="E44" i="14" s="1"/>
  <c r="E45" i="14" s="1"/>
  <c r="E46" i="14" s="1"/>
  <c r="E47" i="14" s="1"/>
  <c r="E48" i="14" s="1"/>
  <c r="E49" i="14" s="1"/>
  <c r="E50" i="14" s="1"/>
  <c r="E51" i="14" s="1"/>
  <c r="E52" i="14" s="1"/>
  <c r="E53" i="14" s="1"/>
  <c r="E54" i="14" s="1"/>
  <c r="F25" i="14" s="1" a="1"/>
  <c r="F25" i="14" s="1"/>
  <c r="D21" i="14"/>
  <c r="D20" i="14"/>
  <c r="E19" i="14"/>
  <c r="N18" i="14"/>
  <c r="N16" i="14"/>
  <c r="AK7" i="14"/>
  <c r="N13" i="14"/>
  <c r="AK6" i="14"/>
  <c r="J11" i="14"/>
  <c r="N10" i="14"/>
  <c r="L10" i="14"/>
  <c r="K10" i="14"/>
  <c r="J10" i="14"/>
  <c r="J12" i="14" s="1"/>
  <c r="I10" i="14"/>
  <c r="H10" i="14"/>
  <c r="G10" i="14"/>
  <c r="F10" i="14"/>
  <c r="E10" i="14"/>
  <c r="D10" i="14"/>
  <c r="C10" i="14"/>
  <c r="L9" i="14"/>
  <c r="K9" i="14"/>
  <c r="J9" i="14"/>
  <c r="I9" i="14"/>
  <c r="H9" i="14"/>
  <c r="G9" i="14"/>
  <c r="F9" i="14"/>
  <c r="E9" i="14"/>
  <c r="D9" i="14"/>
  <c r="C9" i="14"/>
  <c r="AL1" i="14"/>
  <c r="AK1" i="14"/>
  <c r="A5" i="14"/>
  <c r="J28" i="12"/>
  <c r="J27" i="12"/>
  <c r="J26" i="12"/>
  <c r="J25" i="12"/>
  <c r="J24" i="12"/>
  <c r="J19" i="12"/>
  <c r="I19" i="12"/>
  <c r="J18" i="12"/>
  <c r="I18" i="12"/>
  <c r="AG26" i="14" l="1"/>
  <c r="AD26" i="14" s="1"/>
  <c r="AF26" i="14"/>
  <c r="C256" i="6"/>
  <c r="C257" i="6" s="1"/>
  <c r="C258" i="6" s="1"/>
  <c r="C259" i="6" s="1"/>
  <c r="C59" i="6"/>
  <c r="D56" i="6" s="1" a="1"/>
  <c r="D56" i="6" s="1"/>
  <c r="G56" i="6" s="1"/>
  <c r="C115" i="6"/>
  <c r="D112" i="6" s="1" a="1"/>
  <c r="D112" i="6" s="1"/>
  <c r="G112" i="6" s="1"/>
  <c r="C17" i="6"/>
  <c r="D14" i="6" s="1" a="1"/>
  <c r="D14" i="6" s="1"/>
  <c r="G14" i="6" s="1"/>
  <c r="H14" i="6" s="1"/>
  <c r="C18" i="6"/>
  <c r="C19" i="6" s="1"/>
  <c r="C20" i="6" s="1"/>
  <c r="C21" i="6" s="1"/>
  <c r="C213" i="6"/>
  <c r="D210" i="6" s="1" a="1"/>
  <c r="D210" i="6" s="1"/>
  <c r="C214" i="6"/>
  <c r="C215" i="6" s="1"/>
  <c r="C216" i="6" s="1"/>
  <c r="C217" i="6" s="1"/>
  <c r="C242" i="6"/>
  <c r="C243" i="6" s="1"/>
  <c r="C244" i="6" s="1"/>
  <c r="C245" i="6" s="1"/>
  <c r="C241" i="6"/>
  <c r="D238" i="6" s="1" a="1"/>
  <c r="D238" i="6" s="1"/>
  <c r="G238" i="6" s="1"/>
  <c r="C269" i="6"/>
  <c r="D266" i="6" s="1" a="1"/>
  <c r="D266" i="6" s="1"/>
  <c r="G266" i="6" s="1"/>
  <c r="C270" i="6"/>
  <c r="C271" i="6" s="1"/>
  <c r="C272" i="6" s="1"/>
  <c r="C273" i="6" s="1"/>
  <c r="C452" i="6"/>
  <c r="C453" i="6" s="1"/>
  <c r="C454" i="6" s="1"/>
  <c r="C455" i="6" s="1"/>
  <c r="C451" i="6"/>
  <c r="D448" i="6" s="1" a="1"/>
  <c r="D448" i="6" s="1"/>
  <c r="G448" i="6" s="1"/>
  <c r="F504" i="6"/>
  <c r="E504" i="6" s="1"/>
  <c r="D505" i="6" s="1" a="1"/>
  <c r="D505" i="6" s="1"/>
  <c r="H504" i="6"/>
  <c r="C171" i="6"/>
  <c r="D168" i="6" s="1" a="1"/>
  <c r="D168" i="6" s="1"/>
  <c r="G168" i="6" s="1"/>
  <c r="C479" i="6"/>
  <c r="D476" i="6" s="1" a="1"/>
  <c r="D476" i="6" s="1"/>
  <c r="G476" i="6" s="1"/>
  <c r="C186" i="6"/>
  <c r="C187" i="6" s="1"/>
  <c r="C188" i="6" s="1"/>
  <c r="C189" i="6" s="1"/>
  <c r="C298" i="6"/>
  <c r="C299" i="6" s="1"/>
  <c r="C300" i="6" s="1"/>
  <c r="C301" i="6" s="1"/>
  <c r="C325" i="6"/>
  <c r="D322" i="6" s="1" a="1"/>
  <c r="D322" i="6" s="1"/>
  <c r="G322" i="6" s="1"/>
  <c r="C31" i="6"/>
  <c r="D28" i="6" s="1" a="1"/>
  <c r="D28" i="6" s="1"/>
  <c r="G28" i="6" s="1"/>
  <c r="C340" i="6"/>
  <c r="C341" i="6" s="1"/>
  <c r="C342" i="6" s="1"/>
  <c r="C343" i="6" s="1"/>
  <c r="C508" i="6"/>
  <c r="C509" i="6" s="1"/>
  <c r="C510" i="6" s="1"/>
  <c r="C511" i="6" s="1"/>
  <c r="C200" i="6"/>
  <c r="C201" i="6" s="1"/>
  <c r="C202" i="6" s="1"/>
  <c r="C203" i="6" s="1"/>
  <c r="C354" i="6"/>
  <c r="C355" i="6" s="1"/>
  <c r="C356" i="6" s="1"/>
  <c r="C357" i="6" s="1"/>
  <c r="C381" i="6"/>
  <c r="D378" i="6" s="1" a="1"/>
  <c r="D378" i="6" s="1"/>
  <c r="G378" i="6" s="1"/>
  <c r="G182" i="6"/>
  <c r="G252" i="6"/>
  <c r="G406" i="6"/>
  <c r="G308" i="6"/>
  <c r="C88" i="6"/>
  <c r="C89" i="6" s="1"/>
  <c r="C90" i="6" s="1"/>
  <c r="C91" i="6" s="1"/>
  <c r="C87" i="6"/>
  <c r="D84" i="6" s="1" a="1"/>
  <c r="D84" i="6" s="1"/>
  <c r="C312" i="6"/>
  <c r="C313" i="6" s="1"/>
  <c r="C314" i="6" s="1"/>
  <c r="C315" i="6" s="1"/>
  <c r="G336" i="6"/>
  <c r="C143" i="6"/>
  <c r="D140" i="6" s="1" a="1"/>
  <c r="D140" i="6" s="1"/>
  <c r="C144" i="6"/>
  <c r="C145" i="6" s="1"/>
  <c r="C146" i="6" s="1"/>
  <c r="C147" i="6" s="1"/>
  <c r="C73" i="6"/>
  <c r="D70" i="6" s="1" a="1"/>
  <c r="D70" i="6" s="1"/>
  <c r="C74" i="6"/>
  <c r="C75" i="6" s="1"/>
  <c r="C76" i="6" s="1"/>
  <c r="C77" i="6" s="1"/>
  <c r="G350" i="6"/>
  <c r="C423" i="6"/>
  <c r="D420" i="6" s="1" a="1"/>
  <c r="D420" i="6" s="1"/>
  <c r="C424" i="6"/>
  <c r="C425" i="6" s="1"/>
  <c r="C426" i="6" s="1"/>
  <c r="C427" i="6" s="1"/>
  <c r="C130" i="6"/>
  <c r="C131" i="6" s="1"/>
  <c r="C132" i="6" s="1"/>
  <c r="C133" i="6" s="1"/>
  <c r="C129" i="6"/>
  <c r="D126" i="6" s="1" a="1"/>
  <c r="D126" i="6" s="1"/>
  <c r="C367" i="6"/>
  <c r="D364" i="6" s="1" a="1"/>
  <c r="D364" i="6" s="1"/>
  <c r="C368" i="6"/>
  <c r="C369" i="6" s="1"/>
  <c r="C370" i="6" s="1"/>
  <c r="C371" i="6" s="1"/>
  <c r="C535" i="6"/>
  <c r="D532" i="6" s="1" a="1"/>
  <c r="D532" i="6" s="1"/>
  <c r="C536" i="6"/>
  <c r="C537" i="6" s="1"/>
  <c r="C538" i="6" s="1"/>
  <c r="C539" i="6" s="1"/>
  <c r="C620" i="6"/>
  <c r="C621" i="6" s="1"/>
  <c r="C622" i="6" s="1"/>
  <c r="C623" i="6" s="1"/>
  <c r="C619" i="6"/>
  <c r="D616" i="6" s="1" a="1"/>
  <c r="D616" i="6" s="1"/>
  <c r="C493" i="6"/>
  <c r="D490" i="6" s="1" a="1"/>
  <c r="D490" i="6" s="1"/>
  <c r="C494" i="6"/>
  <c r="C495" i="6" s="1"/>
  <c r="C496" i="6" s="1"/>
  <c r="C497" i="6" s="1"/>
  <c r="C410" i="6"/>
  <c r="C411" i="6" s="1"/>
  <c r="C412" i="6" s="1"/>
  <c r="C413" i="6" s="1"/>
  <c r="G98" i="6"/>
  <c r="C550" i="6"/>
  <c r="C551" i="6" s="1"/>
  <c r="C552" i="6" s="1"/>
  <c r="C553" i="6" s="1"/>
  <c r="C549" i="6"/>
  <c r="D546" i="6" s="1" a="1"/>
  <c r="D546" i="6" s="1"/>
  <c r="C45" i="6"/>
  <c r="D42" i="6" s="1" a="1"/>
  <c r="D42" i="6" s="1"/>
  <c r="C46" i="6"/>
  <c r="C47" i="6" s="1"/>
  <c r="C48" i="6" s="1"/>
  <c r="C49" i="6" s="1"/>
  <c r="H196" i="6"/>
  <c r="C592" i="6"/>
  <c r="C593" i="6" s="1"/>
  <c r="C594" i="6" s="1"/>
  <c r="C595" i="6" s="1"/>
  <c r="C591" i="6"/>
  <c r="D588" i="6" s="1" a="1"/>
  <c r="D588" i="6" s="1"/>
  <c r="C466" i="6"/>
  <c r="C467" i="6" s="1"/>
  <c r="C468" i="6" s="1"/>
  <c r="C469" i="6" s="1"/>
  <c r="C465" i="6"/>
  <c r="D462" i="6" s="1" a="1"/>
  <c r="D462" i="6" s="1"/>
  <c r="C578" i="6"/>
  <c r="C579" i="6" s="1"/>
  <c r="C580" i="6" s="1"/>
  <c r="C581" i="6" s="1"/>
  <c r="C577" i="6"/>
  <c r="D574" i="6" s="1" a="1"/>
  <c r="D574" i="6" s="1"/>
  <c r="C102" i="6"/>
  <c r="C103" i="6" s="1"/>
  <c r="C104" i="6" s="1"/>
  <c r="C105" i="6" s="1"/>
  <c r="E196" i="6"/>
  <c r="D197" i="6" s="1" a="1"/>
  <c r="D197" i="6" s="1"/>
  <c r="C227" i="6"/>
  <c r="D224" i="6" s="1" a="1"/>
  <c r="D224" i="6" s="1"/>
  <c r="G210" i="6"/>
  <c r="C521" i="6"/>
  <c r="D518" i="6" s="1" a="1"/>
  <c r="D518" i="6" s="1"/>
  <c r="C522" i="6"/>
  <c r="C523" i="6" s="1"/>
  <c r="C524" i="6" s="1"/>
  <c r="C525" i="6" s="1"/>
  <c r="C563" i="6"/>
  <c r="D560" i="6" s="1" a="1"/>
  <c r="D560" i="6" s="1"/>
  <c r="C564" i="6"/>
  <c r="C565" i="6" s="1"/>
  <c r="C566" i="6" s="1"/>
  <c r="C567" i="6" s="1"/>
  <c r="G280" i="6"/>
  <c r="H630" i="6"/>
  <c r="C437" i="6"/>
  <c r="D434" i="6" s="1" a="1"/>
  <c r="D434" i="6" s="1"/>
  <c r="C438" i="6"/>
  <c r="C439" i="6" s="1"/>
  <c r="C440" i="6" s="1"/>
  <c r="C441" i="6" s="1"/>
  <c r="C157" i="6"/>
  <c r="D154" i="6" s="1" a="1"/>
  <c r="D154" i="6" s="1"/>
  <c r="C284" i="6"/>
  <c r="C285" i="6" s="1"/>
  <c r="C286" i="6" s="1"/>
  <c r="C287" i="6" s="1"/>
  <c r="H294" i="6"/>
  <c r="F294" i="6"/>
  <c r="E294" i="6" s="1"/>
  <c r="D295" i="6" s="1" a="1"/>
  <c r="D295" i="6" s="1"/>
  <c r="C396" i="6"/>
  <c r="C397" i="6" s="1"/>
  <c r="C398" i="6" s="1"/>
  <c r="C399" i="6" s="1"/>
  <c r="C395" i="6"/>
  <c r="D392" i="6" s="1" a="1"/>
  <c r="D392" i="6" s="1"/>
  <c r="C606" i="6"/>
  <c r="C607" i="6" s="1"/>
  <c r="C608" i="6" s="1"/>
  <c r="C609" i="6" s="1"/>
  <c r="C605" i="6"/>
  <c r="D602" i="6" s="1" a="1"/>
  <c r="D602" i="6" s="1"/>
  <c r="E630" i="6"/>
  <c r="D631" i="6" s="1" a="1"/>
  <c r="D631" i="6" s="1"/>
  <c r="Q46" i="14"/>
  <c r="Q47" i="14" s="1"/>
  <c r="Q48" i="14" s="1"/>
  <c r="Q49" i="14" s="1"/>
  <c r="Q45" i="14"/>
  <c r="R42" i="14" s="1" a="1"/>
  <c r="R42" i="14" s="1"/>
  <c r="U42" i="14" s="1"/>
  <c r="Q23" i="14"/>
  <c r="R20" i="14" s="1" a="1"/>
  <c r="R20" i="14" s="1"/>
  <c r="U20" i="14" s="1"/>
  <c r="AL3" i="14"/>
  <c r="G25" i="14"/>
  <c r="E29" i="14"/>
  <c r="E30" i="14" s="1"/>
  <c r="E31" i="14" s="1"/>
  <c r="E32" i="14" s="1"/>
  <c r="F14" i="6" l="1"/>
  <c r="E14" i="6" s="1"/>
  <c r="D15" i="6" s="1" a="1"/>
  <c r="D15" i="6" s="1"/>
  <c r="AG27" i="14"/>
  <c r="AD27" i="14" s="1"/>
  <c r="AF27" i="14"/>
  <c r="F350" i="6"/>
  <c r="E350" i="6" s="1"/>
  <c r="D351" i="6" s="1" a="1"/>
  <c r="D351" i="6" s="1"/>
  <c r="H350" i="6"/>
  <c r="H308" i="6"/>
  <c r="F308" i="6"/>
  <c r="E308" i="6" s="1"/>
  <c r="D309" i="6" s="1" a="1"/>
  <c r="D309" i="6" s="1"/>
  <c r="G295" i="6"/>
  <c r="G224" i="6"/>
  <c r="H476" i="6"/>
  <c r="F476" i="6"/>
  <c r="E476" i="6" s="1"/>
  <c r="D477" i="6" s="1" a="1"/>
  <c r="D477" i="6" s="1"/>
  <c r="G70" i="6"/>
  <c r="H252" i="6"/>
  <c r="F252" i="6"/>
  <c r="E252" i="6" s="1"/>
  <c r="D253" i="6" s="1" a="1"/>
  <c r="D253" i="6" s="1"/>
  <c r="G560" i="6"/>
  <c r="G602" i="6"/>
  <c r="H28" i="6"/>
  <c r="F28" i="6"/>
  <c r="E28" i="6" s="1"/>
  <c r="D29" i="6" s="1" a="1"/>
  <c r="D29" i="6" s="1"/>
  <c r="G42" i="6"/>
  <c r="F266" i="6"/>
  <c r="E266" i="6" s="1"/>
  <c r="D267" i="6" s="1" a="1"/>
  <c r="D267" i="6" s="1"/>
  <c r="H266" i="6"/>
  <c r="H238" i="6"/>
  <c r="F238" i="6"/>
  <c r="E238" i="6" s="1"/>
  <c r="D239" i="6" s="1" a="1"/>
  <c r="D239" i="6" s="1"/>
  <c r="F56" i="6"/>
  <c r="E56" i="6" s="1"/>
  <c r="D57" i="6" s="1" a="1"/>
  <c r="D57" i="6" s="1"/>
  <c r="H56" i="6"/>
  <c r="G505" i="6"/>
  <c r="G574" i="6"/>
  <c r="G126" i="6"/>
  <c r="G616" i="6"/>
  <c r="G420" i="6"/>
  <c r="G588" i="6"/>
  <c r="H378" i="6"/>
  <c r="F378" i="6"/>
  <c r="E378" i="6" s="1"/>
  <c r="D379" i="6" s="1" a="1"/>
  <c r="D379" i="6" s="1"/>
  <c r="G532" i="6"/>
  <c r="G197" i="6"/>
  <c r="F322" i="6"/>
  <c r="E322" i="6" s="1"/>
  <c r="D323" i="6" s="1" a="1"/>
  <c r="D323" i="6" s="1"/>
  <c r="H322" i="6"/>
  <c r="F448" i="6"/>
  <c r="E448" i="6" s="1"/>
  <c r="D449" i="6" s="1" a="1"/>
  <c r="D449" i="6" s="1"/>
  <c r="H448" i="6"/>
  <c r="F168" i="6"/>
  <c r="E168" i="6" s="1"/>
  <c r="D169" i="6" s="1" a="1"/>
  <c r="D169" i="6" s="1"/>
  <c r="H168" i="6"/>
  <c r="G490" i="6"/>
  <c r="H336" i="6"/>
  <c r="F336" i="6"/>
  <c r="E336" i="6" s="1"/>
  <c r="D337" i="6" s="1" a="1"/>
  <c r="D337" i="6" s="1"/>
  <c r="H280" i="6"/>
  <c r="F280" i="6"/>
  <c r="E280" i="6" s="1"/>
  <c r="D281" i="6" s="1" a="1"/>
  <c r="D281" i="6" s="1"/>
  <c r="G462" i="6"/>
  <c r="G631" i="6"/>
  <c r="G84" i="6"/>
  <c r="G518" i="6"/>
  <c r="G392" i="6"/>
  <c r="F210" i="6"/>
  <c r="E210" i="6" s="1"/>
  <c r="D211" i="6" s="1" a="1"/>
  <c r="D211" i="6" s="1"/>
  <c r="H210" i="6"/>
  <c r="G546" i="6"/>
  <c r="H406" i="6"/>
  <c r="F406" i="6"/>
  <c r="E406" i="6" s="1"/>
  <c r="D407" i="6" s="1" a="1"/>
  <c r="D407" i="6" s="1"/>
  <c r="G154" i="6"/>
  <c r="F98" i="6"/>
  <c r="E98" i="6" s="1"/>
  <c r="D99" i="6" s="1" a="1"/>
  <c r="D99" i="6" s="1"/>
  <c r="H98" i="6"/>
  <c r="H182" i="6"/>
  <c r="F182" i="6"/>
  <c r="E182" i="6" s="1"/>
  <c r="D183" i="6" s="1" a="1"/>
  <c r="D183" i="6" s="1"/>
  <c r="G434" i="6"/>
  <c r="G364" i="6"/>
  <c r="G140" i="6"/>
  <c r="H112" i="6"/>
  <c r="F112" i="6"/>
  <c r="E112" i="6" s="1"/>
  <c r="D113" i="6" s="1" a="1"/>
  <c r="D113" i="6" s="1"/>
  <c r="V42" i="14"/>
  <c r="T42" i="14" s="1"/>
  <c r="S42" i="14" s="1"/>
  <c r="R43" i="14" s="1" a="1"/>
  <c r="R43" i="14" s="1"/>
  <c r="U43" i="14" s="1"/>
  <c r="V20" i="14"/>
  <c r="T20" i="14" s="1"/>
  <c r="H25" i="14"/>
  <c r="AG28" i="14" l="1"/>
  <c r="AD28" i="14" s="1"/>
  <c r="G15" i="6"/>
  <c r="H197" i="6"/>
  <c r="F197" i="6"/>
  <c r="E197" i="6" s="1"/>
  <c r="D198" i="6" s="1" a="1"/>
  <c r="D198" i="6" s="1"/>
  <c r="G57" i="6"/>
  <c r="G239" i="6"/>
  <c r="G477" i="6"/>
  <c r="F546" i="6"/>
  <c r="E546" i="6" s="1"/>
  <c r="D547" i="6" s="1" a="1"/>
  <c r="D547" i="6" s="1"/>
  <c r="H546" i="6"/>
  <c r="G337" i="6"/>
  <c r="H588" i="6"/>
  <c r="F588" i="6"/>
  <c r="E588" i="6" s="1"/>
  <c r="D589" i="6" s="1" a="1"/>
  <c r="D589" i="6" s="1"/>
  <c r="G267" i="6"/>
  <c r="G323" i="6"/>
  <c r="F560" i="6"/>
  <c r="E560" i="6" s="1"/>
  <c r="D561" i="6" s="1" a="1"/>
  <c r="D561" i="6" s="1"/>
  <c r="H560" i="6"/>
  <c r="G99" i="6"/>
  <c r="F631" i="6"/>
  <c r="E631" i="6" s="1"/>
  <c r="D632" i="6" s="1" a="1"/>
  <c r="D632" i="6" s="1"/>
  <c r="H631" i="6"/>
  <c r="G253" i="6"/>
  <c r="G407" i="6"/>
  <c r="F532" i="6"/>
  <c r="E532" i="6" s="1"/>
  <c r="D533" i="6" s="1" a="1"/>
  <c r="D533" i="6" s="1"/>
  <c r="H532" i="6"/>
  <c r="G281" i="6"/>
  <c r="G113" i="6"/>
  <c r="H140" i="6"/>
  <c r="F140" i="6"/>
  <c r="E140" i="6" s="1"/>
  <c r="D141" i="6" s="1" a="1"/>
  <c r="D141" i="6" s="1"/>
  <c r="H490" i="6"/>
  <c r="F490" i="6"/>
  <c r="E490" i="6" s="1"/>
  <c r="D491" i="6" s="1" a="1"/>
  <c r="D491" i="6" s="1"/>
  <c r="H364" i="6"/>
  <c r="F364" i="6"/>
  <c r="E364" i="6" s="1"/>
  <c r="D365" i="6" s="1" a="1"/>
  <c r="D365" i="6" s="1"/>
  <c r="H392" i="6"/>
  <c r="F392" i="6"/>
  <c r="E392" i="6" s="1"/>
  <c r="D393" i="6" s="1" a="1"/>
  <c r="D393" i="6" s="1"/>
  <c r="F42" i="6"/>
  <c r="E42" i="6" s="1"/>
  <c r="D43" i="6" s="1" a="1"/>
  <c r="D43" i="6" s="1"/>
  <c r="H42" i="6"/>
  <c r="G29" i="6"/>
  <c r="F518" i="6"/>
  <c r="E518" i="6" s="1"/>
  <c r="D519" i="6" s="1" a="1"/>
  <c r="D519" i="6" s="1"/>
  <c r="H518" i="6"/>
  <c r="G309" i="6"/>
  <c r="F434" i="6"/>
  <c r="E434" i="6" s="1"/>
  <c r="D435" i="6" s="1" a="1"/>
  <c r="D435" i="6" s="1"/>
  <c r="H434" i="6"/>
  <c r="H126" i="6"/>
  <c r="F126" i="6"/>
  <c r="E126" i="6" s="1"/>
  <c r="D127" i="6" s="1" a="1"/>
  <c r="D127" i="6" s="1"/>
  <c r="G183" i="6"/>
  <c r="F84" i="6"/>
  <c r="E84" i="6" s="1"/>
  <c r="D85" i="6" s="1" a="1"/>
  <c r="D85" i="6" s="1"/>
  <c r="H84" i="6"/>
  <c r="G449" i="6"/>
  <c r="H602" i="6"/>
  <c r="F602" i="6"/>
  <c r="E602" i="6" s="1"/>
  <c r="D603" i="6" s="1" a="1"/>
  <c r="D603" i="6" s="1"/>
  <c r="F505" i="6"/>
  <c r="E505" i="6" s="1"/>
  <c r="D506" i="6" s="1" a="1"/>
  <c r="D506" i="6" s="1"/>
  <c r="H505" i="6"/>
  <c r="F154" i="6"/>
  <c r="E154" i="6" s="1"/>
  <c r="D155" i="6" s="1" a="1"/>
  <c r="D155" i="6" s="1"/>
  <c r="H154" i="6"/>
  <c r="F462" i="6"/>
  <c r="E462" i="6" s="1"/>
  <c r="D463" i="6" s="1" a="1"/>
  <c r="D463" i="6" s="1"/>
  <c r="H462" i="6"/>
  <c r="G379" i="6"/>
  <c r="H70" i="6"/>
  <c r="F70" i="6"/>
  <c r="E70" i="6" s="1"/>
  <c r="D71" i="6" s="1" a="1"/>
  <c r="D71" i="6" s="1"/>
  <c r="G211" i="6"/>
  <c r="H224" i="6"/>
  <c r="F224" i="6"/>
  <c r="E224" i="6" s="1"/>
  <c r="D225" i="6" s="1" a="1"/>
  <c r="D225" i="6" s="1"/>
  <c r="H420" i="6"/>
  <c r="F420" i="6"/>
  <c r="E420" i="6" s="1"/>
  <c r="D421" i="6" s="1" a="1"/>
  <c r="D421" i="6" s="1"/>
  <c r="H616" i="6"/>
  <c r="F616" i="6"/>
  <c r="E616" i="6" s="1"/>
  <c r="D617" i="6" s="1" a="1"/>
  <c r="D617" i="6" s="1"/>
  <c r="H295" i="6"/>
  <c r="F295" i="6"/>
  <c r="E295" i="6" s="1"/>
  <c r="D296" i="6" s="1" a="1"/>
  <c r="D296" i="6" s="1"/>
  <c r="G169" i="6"/>
  <c r="F574" i="6"/>
  <c r="E574" i="6" s="1"/>
  <c r="D575" i="6" s="1" a="1"/>
  <c r="D575" i="6" s="1"/>
  <c r="H574" i="6"/>
  <c r="G351" i="6"/>
  <c r="S20" i="14"/>
  <c r="R21" i="14" s="1" a="1"/>
  <c r="R21" i="14" s="1"/>
  <c r="V43" i="14"/>
  <c r="T43" i="14" s="1"/>
  <c r="F26" i="14" a="1"/>
  <c r="F26" i="14" s="1"/>
  <c r="AF28" i="14" l="1"/>
  <c r="H29" i="6"/>
  <c r="F29" i="6"/>
  <c r="E29" i="6" s="1"/>
  <c r="D30" i="6" s="1" a="1"/>
  <c r="D30" i="6" s="1"/>
  <c r="G43" i="6"/>
  <c r="G365" i="6"/>
  <c r="F477" i="6"/>
  <c r="E477" i="6" s="1"/>
  <c r="D478" i="6" s="1" a="1"/>
  <c r="D478" i="6" s="1"/>
  <c r="H477" i="6"/>
  <c r="F183" i="6"/>
  <c r="E183" i="6" s="1"/>
  <c r="D184" i="6" s="1" a="1"/>
  <c r="D184" i="6" s="1"/>
  <c r="H183" i="6"/>
  <c r="G632" i="6"/>
  <c r="G127" i="6"/>
  <c r="G491" i="6"/>
  <c r="G589" i="6"/>
  <c r="G225" i="6"/>
  <c r="H337" i="6"/>
  <c r="F337" i="6"/>
  <c r="E337" i="6" s="1"/>
  <c r="D338" i="6" s="1" a="1"/>
  <c r="D338" i="6" s="1"/>
  <c r="G393" i="6"/>
  <c r="F253" i="6"/>
  <c r="E253" i="6" s="1"/>
  <c r="D254" i="6" s="1" a="1"/>
  <c r="D254" i="6" s="1"/>
  <c r="H253" i="6"/>
  <c r="H211" i="6"/>
  <c r="F211" i="6"/>
  <c r="E211" i="6" s="1"/>
  <c r="D212" i="6" s="1" a="1"/>
  <c r="D212" i="6" s="1"/>
  <c r="G71" i="6"/>
  <c r="F379" i="6"/>
  <c r="E379" i="6" s="1"/>
  <c r="D380" i="6" s="1" a="1"/>
  <c r="D380" i="6" s="1"/>
  <c r="H379" i="6"/>
  <c r="G141" i="6"/>
  <c r="G561" i="6"/>
  <c r="G296" i="6"/>
  <c r="F113" i="6"/>
  <c r="E113" i="6" s="1"/>
  <c r="D114" i="6" s="1" a="1"/>
  <c r="D114" i="6" s="1"/>
  <c r="H113" i="6"/>
  <c r="G198" i="6"/>
  <c r="G155" i="6"/>
  <c r="H309" i="6"/>
  <c r="F309" i="6"/>
  <c r="E309" i="6" s="1"/>
  <c r="D310" i="6" s="1" a="1"/>
  <c r="D310" i="6" s="1"/>
  <c r="G603" i="6"/>
  <c r="H407" i="6"/>
  <c r="F407" i="6"/>
  <c r="E407" i="6" s="1"/>
  <c r="D408" i="6" s="1" a="1"/>
  <c r="D408" i="6" s="1"/>
  <c r="G547" i="6"/>
  <c r="F351" i="6"/>
  <c r="E351" i="6" s="1"/>
  <c r="D352" i="6" s="1" a="1"/>
  <c r="D352" i="6" s="1"/>
  <c r="H351" i="6"/>
  <c r="H99" i="6"/>
  <c r="F99" i="6"/>
  <c r="E99" i="6" s="1"/>
  <c r="D100" i="6" s="1" a="1"/>
  <c r="D100" i="6" s="1"/>
  <c r="G435" i="6"/>
  <c r="H57" i="6"/>
  <c r="F57" i="6"/>
  <c r="E57" i="6" s="1"/>
  <c r="D58" i="6" s="1" a="1"/>
  <c r="D58" i="6" s="1"/>
  <c r="H323" i="6"/>
  <c r="F323" i="6"/>
  <c r="E323" i="6" s="1"/>
  <c r="D324" i="6" s="1" a="1"/>
  <c r="D324" i="6" s="1"/>
  <c r="G617" i="6"/>
  <c r="F281" i="6"/>
  <c r="E281" i="6" s="1"/>
  <c r="D282" i="6" s="1" a="1"/>
  <c r="D282" i="6" s="1"/>
  <c r="H281" i="6"/>
  <c r="F267" i="6"/>
  <c r="E267" i="6" s="1"/>
  <c r="D268" i="6" s="1" a="1"/>
  <c r="D268" i="6" s="1"/>
  <c r="H267" i="6"/>
  <c r="G421" i="6"/>
  <c r="G533" i="6"/>
  <c r="H449" i="6"/>
  <c r="F449" i="6"/>
  <c r="E449" i="6" s="1"/>
  <c r="D450" i="6" s="1" a="1"/>
  <c r="D450" i="6" s="1"/>
  <c r="G85" i="6"/>
  <c r="G575" i="6"/>
  <c r="H239" i="6"/>
  <c r="F239" i="6"/>
  <c r="E239" i="6" s="1"/>
  <c r="D240" i="6" s="1" a="1"/>
  <c r="D240" i="6" s="1"/>
  <c r="H169" i="6"/>
  <c r="F169" i="6"/>
  <c r="E169" i="6" s="1"/>
  <c r="D170" i="6" s="1" a="1"/>
  <c r="D170" i="6" s="1"/>
  <c r="G463" i="6"/>
  <c r="G506" i="6"/>
  <c r="G519" i="6"/>
  <c r="H15" i="6"/>
  <c r="F15" i="6" s="1"/>
  <c r="U21" i="14"/>
  <c r="S43" i="14"/>
  <c r="R44" i="14" s="1" a="1"/>
  <c r="R44" i="14" s="1"/>
  <c r="G26" i="14"/>
  <c r="AG29" i="14" l="1"/>
  <c r="AD29" i="14" s="1"/>
  <c r="AF29" i="14"/>
  <c r="AG30" i="14" s="1"/>
  <c r="AD30" i="14" s="1"/>
  <c r="G380" i="6"/>
  <c r="F491" i="6"/>
  <c r="E491" i="6" s="1"/>
  <c r="D492" i="6" s="1" a="1"/>
  <c r="D492" i="6" s="1"/>
  <c r="H491" i="6"/>
  <c r="G58" i="6"/>
  <c r="F155" i="6"/>
  <c r="E155" i="6" s="1"/>
  <c r="D156" i="6" s="1" a="1"/>
  <c r="D156" i="6" s="1"/>
  <c r="H155" i="6"/>
  <c r="H632" i="6"/>
  <c r="F632" i="6"/>
  <c r="E632" i="6" s="1"/>
  <c r="D633" i="6" s="1" a="1"/>
  <c r="D633" i="6" s="1"/>
  <c r="H198" i="6"/>
  <c r="F198" i="6"/>
  <c r="E198" i="6" s="1"/>
  <c r="D199" i="6" s="1" a="1"/>
  <c r="D199" i="6" s="1"/>
  <c r="F435" i="6"/>
  <c r="E435" i="6" s="1"/>
  <c r="D436" i="6" s="1" a="1"/>
  <c r="D436" i="6" s="1"/>
  <c r="H435" i="6"/>
  <c r="G254" i="6"/>
  <c r="G184" i="6"/>
  <c r="H519" i="6"/>
  <c r="F519" i="6"/>
  <c r="E519" i="6" s="1"/>
  <c r="D520" i="6" s="1" a="1"/>
  <c r="D520" i="6" s="1"/>
  <c r="G100" i="6"/>
  <c r="F393" i="6"/>
  <c r="E393" i="6" s="1"/>
  <c r="D394" i="6" s="1" a="1"/>
  <c r="D394" i="6" s="1"/>
  <c r="H393" i="6"/>
  <c r="G240" i="6"/>
  <c r="F603" i="6"/>
  <c r="E603" i="6" s="1"/>
  <c r="D604" i="6" s="1" a="1"/>
  <c r="D604" i="6" s="1"/>
  <c r="H603" i="6"/>
  <c r="G324" i="6"/>
  <c r="G212" i="6"/>
  <c r="H85" i="6"/>
  <c r="F85" i="6"/>
  <c r="E85" i="6" s="1"/>
  <c r="D86" i="6" s="1" a="1"/>
  <c r="D86" i="6" s="1"/>
  <c r="G450" i="6"/>
  <c r="G114" i="6"/>
  <c r="H506" i="6"/>
  <c r="F506" i="6"/>
  <c r="E506" i="6" s="1"/>
  <c r="D507" i="6" s="1" a="1"/>
  <c r="D507" i="6" s="1"/>
  <c r="G352" i="6"/>
  <c r="H43" i="6"/>
  <c r="F43" i="6"/>
  <c r="E43" i="6" s="1"/>
  <c r="D44" i="6" s="1" a="1"/>
  <c r="D44" i="6" s="1"/>
  <c r="H463" i="6"/>
  <c r="F463" i="6"/>
  <c r="E463" i="6" s="1"/>
  <c r="D464" i="6" s="1" a="1"/>
  <c r="D464" i="6" s="1"/>
  <c r="G268" i="6"/>
  <c r="H547" i="6"/>
  <c r="F547" i="6"/>
  <c r="E547" i="6" s="1"/>
  <c r="D548" i="6" s="1" a="1"/>
  <c r="D548" i="6" s="1"/>
  <c r="E15" i="6"/>
  <c r="D16" i="6" s="1" a="1"/>
  <c r="D16" i="6" s="1"/>
  <c r="H533" i="6"/>
  <c r="F533" i="6"/>
  <c r="E533" i="6" s="1"/>
  <c r="D534" i="6" s="1" a="1"/>
  <c r="D534" i="6" s="1"/>
  <c r="G338" i="6"/>
  <c r="F561" i="6"/>
  <c r="E561" i="6" s="1"/>
  <c r="D562" i="6" s="1" a="1"/>
  <c r="D562" i="6" s="1"/>
  <c r="H561" i="6"/>
  <c r="G408" i="6"/>
  <c r="G30" i="6"/>
  <c r="F617" i="6"/>
  <c r="E617" i="6" s="1"/>
  <c r="D618" i="6" s="1" a="1"/>
  <c r="D618" i="6" s="1"/>
  <c r="H617" i="6"/>
  <c r="G310" i="6"/>
  <c r="F575" i="6"/>
  <c r="E575" i="6" s="1"/>
  <c r="D576" i="6" s="1" a="1"/>
  <c r="D576" i="6" s="1"/>
  <c r="H575" i="6"/>
  <c r="H71" i="6"/>
  <c r="F71" i="6"/>
  <c r="E71" i="6" s="1"/>
  <c r="D72" i="6" s="1" a="1"/>
  <c r="D72" i="6" s="1"/>
  <c r="H127" i="6"/>
  <c r="F127" i="6"/>
  <c r="E127" i="6" s="1"/>
  <c r="D128" i="6" s="1" a="1"/>
  <c r="D128" i="6" s="1"/>
  <c r="G478" i="6"/>
  <c r="H421" i="6"/>
  <c r="F421" i="6"/>
  <c r="E421" i="6" s="1"/>
  <c r="D422" i="6" s="1" a="1"/>
  <c r="D422" i="6" s="1"/>
  <c r="H365" i="6"/>
  <c r="F365" i="6"/>
  <c r="E365" i="6" s="1"/>
  <c r="D366" i="6" s="1" a="1"/>
  <c r="D366" i="6" s="1"/>
  <c r="H296" i="6"/>
  <c r="F296" i="6"/>
  <c r="E296" i="6" s="1"/>
  <c r="D297" i="6" s="1" a="1"/>
  <c r="D297" i="6" s="1"/>
  <c r="H225" i="6"/>
  <c r="F225" i="6"/>
  <c r="E225" i="6" s="1"/>
  <c r="D226" i="6" s="1" a="1"/>
  <c r="D226" i="6" s="1"/>
  <c r="G170" i="6"/>
  <c r="G282" i="6"/>
  <c r="H141" i="6"/>
  <c r="F141" i="6"/>
  <c r="E141" i="6" s="1"/>
  <c r="D142" i="6" s="1" a="1"/>
  <c r="D142" i="6" s="1"/>
  <c r="H589" i="6"/>
  <c r="F589" i="6"/>
  <c r="E589" i="6" s="1"/>
  <c r="D590" i="6" s="1" a="1"/>
  <c r="D590" i="6" s="1"/>
  <c r="U44" i="14"/>
  <c r="V21" i="14"/>
  <c r="T21" i="14" s="1"/>
  <c r="H26" i="14"/>
  <c r="F27" i="14" s="1" a="1"/>
  <c r="F27" i="14" s="1"/>
  <c r="G618" i="6" l="1"/>
  <c r="G366" i="6"/>
  <c r="G44" i="6"/>
  <c r="H408" i="6"/>
  <c r="F408" i="6"/>
  <c r="E408" i="6" s="1"/>
  <c r="D409" i="6" s="1" a="1"/>
  <c r="D409" i="6" s="1"/>
  <c r="G590" i="6"/>
  <c r="H240" i="6"/>
  <c r="F240" i="6"/>
  <c r="E240" i="6" s="1"/>
  <c r="D241" i="6" s="1" a="1"/>
  <c r="D241" i="6" s="1"/>
  <c r="G633" i="6"/>
  <c r="H478" i="6"/>
  <c r="F478" i="6"/>
  <c r="E478" i="6" s="1"/>
  <c r="D479" i="6" s="1" a="1"/>
  <c r="D479" i="6" s="1"/>
  <c r="G562" i="6"/>
  <c r="H352" i="6"/>
  <c r="F352" i="6"/>
  <c r="E352" i="6" s="1"/>
  <c r="D353" i="6" s="1" a="1"/>
  <c r="D353" i="6" s="1"/>
  <c r="G142" i="6"/>
  <c r="G128" i="6"/>
  <c r="F338" i="6"/>
  <c r="E338" i="6" s="1"/>
  <c r="D339" i="6" s="1" a="1"/>
  <c r="D339" i="6" s="1"/>
  <c r="H338" i="6"/>
  <c r="G507" i="6"/>
  <c r="F450" i="6"/>
  <c r="E450" i="6" s="1"/>
  <c r="D451" i="6" s="1" a="1"/>
  <c r="D451" i="6" s="1"/>
  <c r="H450" i="6"/>
  <c r="G492" i="6"/>
  <c r="F212" i="6"/>
  <c r="E212" i="6" s="1"/>
  <c r="D213" i="6" s="1" a="1"/>
  <c r="D213" i="6" s="1"/>
  <c r="H212" i="6"/>
  <c r="G464" i="6"/>
  <c r="G436" i="6"/>
  <c r="G604" i="6"/>
  <c r="G156" i="6"/>
  <c r="G16" i="6"/>
  <c r="G576" i="6"/>
  <c r="G226" i="6"/>
  <c r="G86" i="6"/>
  <c r="F184" i="6"/>
  <c r="E184" i="6" s="1"/>
  <c r="D185" i="6" s="1" a="1"/>
  <c r="D185" i="6" s="1"/>
  <c r="H184" i="6"/>
  <c r="F380" i="6"/>
  <c r="E380" i="6" s="1"/>
  <c r="D381" i="6" s="1" a="1"/>
  <c r="D381" i="6" s="1"/>
  <c r="H380" i="6"/>
  <c r="G297" i="6"/>
  <c r="H268" i="6"/>
  <c r="F268" i="6"/>
  <c r="E268" i="6" s="1"/>
  <c r="D269" i="6" s="1" a="1"/>
  <c r="D269" i="6" s="1"/>
  <c r="H254" i="6"/>
  <c r="F254" i="6"/>
  <c r="E254" i="6" s="1"/>
  <c r="D255" i="6" s="1" a="1"/>
  <c r="D255" i="6" s="1"/>
  <c r="H30" i="6"/>
  <c r="F30" i="6"/>
  <c r="E30" i="6" s="1"/>
  <c r="D31" i="6" s="1" a="1"/>
  <c r="D31" i="6" s="1"/>
  <c r="F324" i="6"/>
  <c r="E324" i="6" s="1"/>
  <c r="D325" i="6" s="1" a="1"/>
  <c r="D325" i="6" s="1"/>
  <c r="H324" i="6"/>
  <c r="G422" i="6"/>
  <c r="G199" i="6"/>
  <c r="G394" i="6"/>
  <c r="G72" i="6"/>
  <c r="G534" i="6"/>
  <c r="F282" i="6"/>
  <c r="E282" i="6" s="1"/>
  <c r="D283" i="6" s="1" a="1"/>
  <c r="D283" i="6" s="1"/>
  <c r="H282" i="6"/>
  <c r="H114" i="6"/>
  <c r="F114" i="6"/>
  <c r="E114" i="6" s="1"/>
  <c r="D115" i="6" s="1" a="1"/>
  <c r="D115" i="6" s="1"/>
  <c r="F100" i="6"/>
  <c r="E100" i="6" s="1"/>
  <c r="D101" i="6" s="1" a="1"/>
  <c r="D101" i="6" s="1"/>
  <c r="H100" i="6"/>
  <c r="H58" i="6"/>
  <c r="F58" i="6"/>
  <c r="E58" i="6" s="1"/>
  <c r="D59" i="6" s="1" a="1"/>
  <c r="D59" i="6" s="1"/>
  <c r="H170" i="6"/>
  <c r="F170" i="6"/>
  <c r="E170" i="6" s="1"/>
  <c r="D171" i="6" s="1" a="1"/>
  <c r="D171" i="6" s="1"/>
  <c r="G520" i="6"/>
  <c r="G548" i="6"/>
  <c r="H310" i="6"/>
  <c r="F310" i="6"/>
  <c r="E310" i="6" s="1"/>
  <c r="D311" i="6" s="1" a="1"/>
  <c r="D311" i="6" s="1"/>
  <c r="S21" i="14"/>
  <c r="R22" i="14" s="1" a="1"/>
  <c r="R22" i="14" s="1"/>
  <c r="V44" i="14"/>
  <c r="T44" i="14" s="1"/>
  <c r="G27" i="14"/>
  <c r="G101" i="6" l="1"/>
  <c r="G31" i="6"/>
  <c r="G255" i="6"/>
  <c r="G269" i="6"/>
  <c r="H156" i="6"/>
  <c r="F156" i="6"/>
  <c r="E156" i="6" s="1"/>
  <c r="D157" i="6" s="1" a="1"/>
  <c r="D157" i="6" s="1"/>
  <c r="G339" i="6"/>
  <c r="H590" i="6"/>
  <c r="F590" i="6"/>
  <c r="E590" i="6" s="1"/>
  <c r="D591" i="6" s="1" a="1"/>
  <c r="D591" i="6" s="1"/>
  <c r="H72" i="6"/>
  <c r="F72" i="6"/>
  <c r="E72" i="6" s="1"/>
  <c r="D73" i="6" s="1" a="1"/>
  <c r="D73" i="6" s="1"/>
  <c r="F297" i="6"/>
  <c r="E297" i="6" s="1"/>
  <c r="D298" i="6" s="1" a="1"/>
  <c r="D298" i="6" s="1"/>
  <c r="H297" i="6"/>
  <c r="F128" i="6"/>
  <c r="E128" i="6" s="1"/>
  <c r="D129" i="6" s="1" a="1"/>
  <c r="D129" i="6" s="1"/>
  <c r="H128" i="6"/>
  <c r="G409" i="6"/>
  <c r="G325" i="6"/>
  <c r="H492" i="6"/>
  <c r="F492" i="6"/>
  <c r="E492" i="6" s="1"/>
  <c r="D493" i="6" s="1" a="1"/>
  <c r="D493" i="6" s="1"/>
  <c r="F576" i="6"/>
  <c r="E576" i="6" s="1"/>
  <c r="D577" i="6" s="1" a="1"/>
  <c r="D577" i="6" s="1"/>
  <c r="H576" i="6"/>
  <c r="G283" i="6"/>
  <c r="F507" i="6"/>
  <c r="E507" i="6" s="1"/>
  <c r="D508" i="6" s="1" a="1"/>
  <c r="D508" i="6" s="1"/>
  <c r="H507" i="6"/>
  <c r="H520" i="6"/>
  <c r="F520" i="6"/>
  <c r="E520" i="6" s="1"/>
  <c r="D521" i="6" s="1" a="1"/>
  <c r="D521" i="6" s="1"/>
  <c r="H44" i="6"/>
  <c r="F44" i="6"/>
  <c r="E44" i="6" s="1"/>
  <c r="D45" i="6" s="1" a="1"/>
  <c r="D45" i="6" s="1"/>
  <c r="H142" i="6"/>
  <c r="F142" i="6"/>
  <c r="E142" i="6" s="1"/>
  <c r="D143" i="6" s="1" a="1"/>
  <c r="D143" i="6" s="1"/>
  <c r="H199" i="6"/>
  <c r="F199" i="6"/>
  <c r="E199" i="6" s="1"/>
  <c r="D200" i="6" s="1" a="1"/>
  <c r="D200" i="6" s="1"/>
  <c r="G185" i="6"/>
  <c r="H464" i="6"/>
  <c r="F464" i="6"/>
  <c r="E464" i="6" s="1"/>
  <c r="D465" i="6" s="1" a="1"/>
  <c r="D465" i="6" s="1"/>
  <c r="H366" i="6"/>
  <c r="F366" i="6"/>
  <c r="E366" i="6" s="1"/>
  <c r="D367" i="6" s="1" a="1"/>
  <c r="D367" i="6" s="1"/>
  <c r="G479" i="6"/>
  <c r="F226" i="6"/>
  <c r="E226" i="6" s="1"/>
  <c r="D227" i="6" s="1" a="1"/>
  <c r="D227" i="6" s="1"/>
  <c r="H226" i="6"/>
  <c r="G451" i="6"/>
  <c r="G241" i="6"/>
  <c r="G311" i="6"/>
  <c r="F548" i="6"/>
  <c r="E548" i="6" s="1"/>
  <c r="D549" i="6" s="1" a="1"/>
  <c r="D549" i="6" s="1"/>
  <c r="H548" i="6"/>
  <c r="F436" i="6"/>
  <c r="E436" i="6" s="1"/>
  <c r="D437" i="6" s="1" a="1"/>
  <c r="D437" i="6" s="1"/>
  <c r="H436" i="6"/>
  <c r="G171" i="6"/>
  <c r="G59" i="6"/>
  <c r="F422" i="6"/>
  <c r="E422" i="6" s="1"/>
  <c r="D423" i="6" s="1" a="1"/>
  <c r="D423" i="6" s="1"/>
  <c r="H422" i="6"/>
  <c r="F86" i="6"/>
  <c r="E86" i="6" s="1"/>
  <c r="D87" i="6" s="1" a="1"/>
  <c r="D87" i="6" s="1"/>
  <c r="H86" i="6"/>
  <c r="H618" i="6"/>
  <c r="F618" i="6"/>
  <c r="E618" i="6" s="1"/>
  <c r="D619" i="6" s="1" a="1"/>
  <c r="D619" i="6" s="1"/>
  <c r="G115" i="6"/>
  <c r="H633" i="6"/>
  <c r="F633" i="6"/>
  <c r="E633" i="6" s="1"/>
  <c r="D634" i="6" s="1" a="1"/>
  <c r="D634" i="6" s="1"/>
  <c r="H16" i="6"/>
  <c r="F16" i="6" s="1"/>
  <c r="F534" i="6"/>
  <c r="E534" i="6" s="1"/>
  <c r="D535" i="6" s="1" a="1"/>
  <c r="D535" i="6" s="1"/>
  <c r="H534" i="6"/>
  <c r="H604" i="6"/>
  <c r="F604" i="6"/>
  <c r="E604" i="6" s="1"/>
  <c r="D605" i="6" s="1" a="1"/>
  <c r="D605" i="6" s="1"/>
  <c r="H394" i="6"/>
  <c r="F394" i="6"/>
  <c r="E394" i="6" s="1"/>
  <c r="D395" i="6" s="1" a="1"/>
  <c r="D395" i="6" s="1"/>
  <c r="G381" i="6"/>
  <c r="G353" i="6"/>
  <c r="G213" i="6"/>
  <c r="F562" i="6"/>
  <c r="E562" i="6" s="1"/>
  <c r="D563" i="6" s="1" a="1"/>
  <c r="D563" i="6" s="1"/>
  <c r="H562" i="6"/>
  <c r="S44" i="14"/>
  <c r="R45" i="14" s="1" a="1"/>
  <c r="R45" i="14" s="1"/>
  <c r="U22" i="14"/>
  <c r="H27" i="14"/>
  <c r="F28" i="14" s="1" a="1"/>
  <c r="F28" i="14" s="1"/>
  <c r="G73" i="6" l="1"/>
  <c r="G367" i="6"/>
  <c r="F283" i="6"/>
  <c r="E283" i="6" s="1"/>
  <c r="D284" i="6" s="1" a="1"/>
  <c r="D284" i="6" s="1"/>
  <c r="H283" i="6"/>
  <c r="H171" i="6"/>
  <c r="F171" i="6"/>
  <c r="E171" i="6" s="1"/>
  <c r="D172" i="6" s="1" a="1"/>
  <c r="D172" i="6" s="1"/>
  <c r="G634" i="6"/>
  <c r="G549" i="6"/>
  <c r="H185" i="6"/>
  <c r="F185" i="6"/>
  <c r="E185" i="6" s="1"/>
  <c r="D186" i="6" s="1" a="1"/>
  <c r="D186" i="6" s="1"/>
  <c r="F213" i="6"/>
  <c r="E213" i="6" s="1"/>
  <c r="D214" i="6" s="1" a="1"/>
  <c r="D214" i="6" s="1"/>
  <c r="H213" i="6"/>
  <c r="H115" i="6"/>
  <c r="F115" i="6"/>
  <c r="E115" i="6" s="1"/>
  <c r="D116" i="6" s="1" a="1"/>
  <c r="D116" i="6" s="1"/>
  <c r="G200" i="6"/>
  <c r="F269" i="6"/>
  <c r="E269" i="6" s="1"/>
  <c r="D270" i="6" s="1" a="1"/>
  <c r="D270" i="6" s="1"/>
  <c r="H269" i="6"/>
  <c r="G605" i="6"/>
  <c r="H59" i="6"/>
  <c r="F59" i="6"/>
  <c r="E59" i="6" s="1"/>
  <c r="D60" i="6" s="1" a="1"/>
  <c r="D60" i="6" s="1"/>
  <c r="G535" i="6"/>
  <c r="G437" i="6"/>
  <c r="G563" i="6"/>
  <c r="G619" i="6"/>
  <c r="F409" i="6"/>
  <c r="E409" i="6" s="1"/>
  <c r="D410" i="6" s="1" a="1"/>
  <c r="D410" i="6" s="1"/>
  <c r="H409" i="6"/>
  <c r="G45" i="6"/>
  <c r="F381" i="6"/>
  <c r="E381" i="6" s="1"/>
  <c r="D382" i="6" s="1" a="1"/>
  <c r="D382" i="6" s="1"/>
  <c r="H381" i="6"/>
  <c r="G87" i="6"/>
  <c r="G129" i="6"/>
  <c r="H31" i="6"/>
  <c r="F31" i="6"/>
  <c r="E31" i="6" s="1"/>
  <c r="D32" i="6" s="1" a="1"/>
  <c r="D32" i="6" s="1"/>
  <c r="F479" i="6"/>
  <c r="E479" i="6" s="1"/>
  <c r="D480" i="6" s="1" a="1"/>
  <c r="D480" i="6" s="1"/>
  <c r="H479" i="6"/>
  <c r="G508" i="6"/>
  <c r="G591" i="6"/>
  <c r="G465" i="6"/>
  <c r="G577" i="6"/>
  <c r="G157" i="6"/>
  <c r="H311" i="6"/>
  <c r="F311" i="6"/>
  <c r="E311" i="6" s="1"/>
  <c r="D312" i="6" s="1" a="1"/>
  <c r="D312" i="6" s="1"/>
  <c r="F241" i="6"/>
  <c r="E241" i="6" s="1"/>
  <c r="D242" i="6" s="1" a="1"/>
  <c r="D242" i="6" s="1"/>
  <c r="H241" i="6"/>
  <c r="H353" i="6"/>
  <c r="F353" i="6"/>
  <c r="E353" i="6" s="1"/>
  <c r="D354" i="6" s="1" a="1"/>
  <c r="D354" i="6" s="1"/>
  <c r="G395" i="6"/>
  <c r="G521" i="6"/>
  <c r="E16" i="6"/>
  <c r="D17" i="6" s="1" a="1"/>
  <c r="D17" i="6" s="1"/>
  <c r="F339" i="6"/>
  <c r="E339" i="6" s="1"/>
  <c r="D340" i="6" s="1" a="1"/>
  <c r="D340" i="6" s="1"/>
  <c r="H339" i="6"/>
  <c r="G493" i="6"/>
  <c r="H325" i="6"/>
  <c r="F325" i="6"/>
  <c r="E325" i="6" s="1"/>
  <c r="D326" i="6" s="1" a="1"/>
  <c r="D326" i="6" s="1"/>
  <c r="G143" i="6"/>
  <c r="F255" i="6"/>
  <c r="E255" i="6" s="1"/>
  <c r="D256" i="6" s="1" a="1"/>
  <c r="D256" i="6" s="1"/>
  <c r="H255" i="6"/>
  <c r="H451" i="6"/>
  <c r="F451" i="6"/>
  <c r="E451" i="6" s="1"/>
  <c r="D452" i="6" s="1" a="1"/>
  <c r="D452" i="6" s="1"/>
  <c r="G423" i="6"/>
  <c r="G227" i="6"/>
  <c r="G298" i="6"/>
  <c r="H101" i="6"/>
  <c r="F101" i="6"/>
  <c r="E101" i="6" s="1"/>
  <c r="D102" i="6" s="1" a="1"/>
  <c r="D102" i="6" s="1"/>
  <c r="U45" i="14"/>
  <c r="V22" i="14"/>
  <c r="T22" i="14" s="1"/>
  <c r="G28" i="14"/>
  <c r="H28" i="14" s="1"/>
  <c r="F29" i="14" s="1" a="1"/>
  <c r="F29" i="14" s="1"/>
  <c r="G214" i="6" l="1"/>
  <c r="G242" i="6"/>
  <c r="G326" i="6"/>
  <c r="H129" i="6"/>
  <c r="F129" i="6"/>
  <c r="E129" i="6" s="1"/>
  <c r="D130" i="6" s="1" a="1"/>
  <c r="D130" i="6" s="1"/>
  <c r="H535" i="6"/>
  <c r="F535" i="6"/>
  <c r="E535" i="6" s="1"/>
  <c r="D536" i="6" s="1" a="1"/>
  <c r="D536" i="6" s="1"/>
  <c r="G60" i="6"/>
  <c r="H634" i="6"/>
  <c r="F634" i="6"/>
  <c r="E634" i="6" s="1"/>
  <c r="D635" i="6" s="1" a="1"/>
  <c r="D635" i="6" s="1"/>
  <c r="F493" i="6"/>
  <c r="E493" i="6" s="1"/>
  <c r="D494" i="6" s="1" a="1"/>
  <c r="D494" i="6" s="1"/>
  <c r="H493" i="6"/>
  <c r="F157" i="6"/>
  <c r="E157" i="6" s="1"/>
  <c r="D158" i="6" s="1" a="1"/>
  <c r="D158" i="6" s="1"/>
  <c r="H157" i="6"/>
  <c r="H87" i="6"/>
  <c r="F87" i="6"/>
  <c r="E87" i="6" s="1"/>
  <c r="D88" i="6" s="1" a="1"/>
  <c r="D88" i="6" s="1"/>
  <c r="G172" i="6"/>
  <c r="G354" i="6"/>
  <c r="G256" i="6"/>
  <c r="G32" i="6"/>
  <c r="G312" i="6"/>
  <c r="H298" i="6"/>
  <c r="F298" i="6"/>
  <c r="E298" i="6" s="1"/>
  <c r="D299" i="6" s="1" a="1"/>
  <c r="D299" i="6" s="1"/>
  <c r="G17" i="6"/>
  <c r="H45" i="6"/>
  <c r="F45" i="6"/>
  <c r="E45" i="6" s="1"/>
  <c r="D46" i="6" s="1" a="1"/>
  <c r="D46" i="6" s="1"/>
  <c r="G284" i="6"/>
  <c r="G410" i="6"/>
  <c r="F200" i="6"/>
  <c r="E200" i="6" s="1"/>
  <c r="D201" i="6" s="1" a="1"/>
  <c r="D201" i="6" s="1"/>
  <c r="H200" i="6"/>
  <c r="F563" i="6"/>
  <c r="E563" i="6" s="1"/>
  <c r="D564" i="6" s="1" a="1"/>
  <c r="D564" i="6" s="1"/>
  <c r="H563" i="6"/>
  <c r="G480" i="6"/>
  <c r="F143" i="6"/>
  <c r="E143" i="6" s="1"/>
  <c r="D144" i="6" s="1" a="1"/>
  <c r="D144" i="6" s="1"/>
  <c r="H143" i="6"/>
  <c r="G186" i="6"/>
  <c r="H437" i="6"/>
  <c r="F437" i="6"/>
  <c r="E437" i="6" s="1"/>
  <c r="D438" i="6" s="1" a="1"/>
  <c r="D438" i="6" s="1"/>
  <c r="H549" i="6"/>
  <c r="F549" i="6"/>
  <c r="E549" i="6" s="1"/>
  <c r="D550" i="6" s="1" a="1"/>
  <c r="D550" i="6" s="1"/>
  <c r="G102" i="6"/>
  <c r="G340" i="6"/>
  <c r="F577" i="6"/>
  <c r="E577" i="6" s="1"/>
  <c r="D578" i="6" s="1" a="1"/>
  <c r="D578" i="6" s="1"/>
  <c r="H577" i="6"/>
  <c r="G382" i="6"/>
  <c r="F605" i="6"/>
  <c r="E605" i="6" s="1"/>
  <c r="D606" i="6" s="1" a="1"/>
  <c r="D606" i="6" s="1"/>
  <c r="H605" i="6"/>
  <c r="H227" i="6"/>
  <c r="F227" i="6"/>
  <c r="E227" i="6" s="1"/>
  <c r="D228" i="6" s="1" a="1"/>
  <c r="D228" i="6" s="1"/>
  <c r="H465" i="6"/>
  <c r="F465" i="6"/>
  <c r="E465" i="6" s="1"/>
  <c r="D466" i="6" s="1" a="1"/>
  <c r="D466" i="6" s="1"/>
  <c r="G270" i="6"/>
  <c r="H521" i="6"/>
  <c r="F521" i="6"/>
  <c r="E521" i="6" s="1"/>
  <c r="D522" i="6" s="1" a="1"/>
  <c r="D522" i="6" s="1"/>
  <c r="G452" i="6"/>
  <c r="H508" i="6"/>
  <c r="F508" i="6"/>
  <c r="E508" i="6" s="1"/>
  <c r="D509" i="6" s="1" a="1"/>
  <c r="D509" i="6" s="1"/>
  <c r="G116" i="6"/>
  <c r="H73" i="6"/>
  <c r="F73" i="6"/>
  <c r="E73" i="6" s="1"/>
  <c r="D74" i="6" s="1" a="1"/>
  <c r="D74" i="6" s="1"/>
  <c r="H423" i="6"/>
  <c r="F423" i="6"/>
  <c r="E423" i="6" s="1"/>
  <c r="D424" i="6" s="1" a="1"/>
  <c r="D424" i="6" s="1"/>
  <c r="H367" i="6"/>
  <c r="F367" i="6"/>
  <c r="E367" i="6" s="1"/>
  <c r="D368" i="6" s="1" a="1"/>
  <c r="D368" i="6" s="1"/>
  <c r="H591" i="6"/>
  <c r="F591" i="6"/>
  <c r="E591" i="6" s="1"/>
  <c r="D592" i="6" s="1" a="1"/>
  <c r="D592" i="6" s="1"/>
  <c r="H395" i="6"/>
  <c r="F395" i="6"/>
  <c r="E395" i="6" s="1"/>
  <c r="D396" i="6" s="1" a="1"/>
  <c r="D396" i="6" s="1"/>
  <c r="F619" i="6"/>
  <c r="E619" i="6" s="1"/>
  <c r="D620" i="6" s="1" a="1"/>
  <c r="D620" i="6" s="1"/>
  <c r="H619" i="6"/>
  <c r="S22" i="14"/>
  <c r="R23" i="14" s="1" a="1"/>
  <c r="R23" i="14" s="1"/>
  <c r="V45" i="14"/>
  <c r="T45" i="14" s="1"/>
  <c r="G29" i="14"/>
  <c r="H29" i="14" s="1"/>
  <c r="F30" i="14" s="1" a="1"/>
  <c r="F30" i="14" s="1"/>
  <c r="G606" i="6" l="1"/>
  <c r="F116" i="6"/>
  <c r="E116" i="6" s="1"/>
  <c r="D117" i="6" s="1" a="1"/>
  <c r="D117" i="6" s="1"/>
  <c r="H116" i="6"/>
  <c r="H312" i="6"/>
  <c r="F312" i="6"/>
  <c r="E312" i="6" s="1"/>
  <c r="D313" i="6" s="1" a="1"/>
  <c r="D313" i="6" s="1"/>
  <c r="G578" i="6"/>
  <c r="H32" i="6"/>
  <c r="F32" i="6"/>
  <c r="E32" i="6" s="1"/>
  <c r="D33" i="6" s="1" a="1"/>
  <c r="D33" i="6" s="1"/>
  <c r="F452" i="6"/>
  <c r="E452" i="6" s="1"/>
  <c r="D453" i="6" s="1" a="1"/>
  <c r="D453" i="6" s="1"/>
  <c r="H452" i="6"/>
  <c r="G201" i="6"/>
  <c r="H256" i="6"/>
  <c r="F256" i="6"/>
  <c r="E256" i="6" s="1"/>
  <c r="D257" i="6" s="1" a="1"/>
  <c r="D257" i="6" s="1"/>
  <c r="G396" i="6"/>
  <c r="G522" i="6"/>
  <c r="H410" i="6"/>
  <c r="F410" i="6"/>
  <c r="E410" i="6" s="1"/>
  <c r="D411" i="6" s="1" a="1"/>
  <c r="D411" i="6" s="1"/>
  <c r="G130" i="6"/>
  <c r="G74" i="6"/>
  <c r="G635" i="6"/>
  <c r="G509" i="6"/>
  <c r="G620" i="6"/>
  <c r="H354" i="6"/>
  <c r="F354" i="6"/>
  <c r="E354" i="6" s="1"/>
  <c r="D355" i="6" s="1" a="1"/>
  <c r="D355" i="6" s="1"/>
  <c r="G550" i="6"/>
  <c r="G368" i="6"/>
  <c r="G438" i="6"/>
  <c r="G88" i="6"/>
  <c r="H242" i="6"/>
  <c r="F242" i="6"/>
  <c r="E242" i="6" s="1"/>
  <c r="D243" i="6" s="1" a="1"/>
  <c r="D243" i="6" s="1"/>
  <c r="G299" i="6"/>
  <c r="G144" i="6"/>
  <c r="H480" i="6"/>
  <c r="F480" i="6"/>
  <c r="E480" i="6" s="1"/>
  <c r="D481" i="6" s="1" a="1"/>
  <c r="D481" i="6" s="1"/>
  <c r="H60" i="6"/>
  <c r="F60" i="6"/>
  <c r="E60" i="6" s="1"/>
  <c r="D61" i="6" s="1" a="1"/>
  <c r="D61" i="6" s="1"/>
  <c r="G536" i="6"/>
  <c r="F102" i="6"/>
  <c r="E102" i="6" s="1"/>
  <c r="D103" i="6" s="1" a="1"/>
  <c r="D103" i="6" s="1"/>
  <c r="H102" i="6"/>
  <c r="F326" i="6"/>
  <c r="E326" i="6" s="1"/>
  <c r="D327" i="6" s="1" a="1"/>
  <c r="D327" i="6" s="1"/>
  <c r="H326" i="6"/>
  <c r="H270" i="6"/>
  <c r="F270" i="6"/>
  <c r="E270" i="6" s="1"/>
  <c r="D271" i="6" s="1" a="1"/>
  <c r="D271" i="6" s="1"/>
  <c r="F284" i="6"/>
  <c r="E284" i="6" s="1"/>
  <c r="D285" i="6" s="1" a="1"/>
  <c r="D285" i="6" s="1"/>
  <c r="H284" i="6"/>
  <c r="G46" i="6"/>
  <c r="G424" i="6"/>
  <c r="G228" i="6"/>
  <c r="G494" i="6"/>
  <c r="F382" i="6"/>
  <c r="E382" i="6" s="1"/>
  <c r="D383" i="6" s="1" a="1"/>
  <c r="D383" i="6" s="1"/>
  <c r="H382" i="6"/>
  <c r="G564" i="6"/>
  <c r="H340" i="6"/>
  <c r="F340" i="6"/>
  <c r="E340" i="6" s="1"/>
  <c r="D341" i="6" s="1" a="1"/>
  <c r="D341" i="6" s="1"/>
  <c r="G592" i="6"/>
  <c r="H172" i="6"/>
  <c r="F172" i="6"/>
  <c r="E172" i="6" s="1"/>
  <c r="D173" i="6" s="1" a="1"/>
  <c r="D173" i="6" s="1"/>
  <c r="G466" i="6"/>
  <c r="H186" i="6"/>
  <c r="F186" i="6"/>
  <c r="E186" i="6" s="1"/>
  <c r="D187" i="6" s="1" a="1"/>
  <c r="D187" i="6" s="1"/>
  <c r="H17" i="6"/>
  <c r="F17" i="6" s="1"/>
  <c r="G158" i="6"/>
  <c r="F214" i="6"/>
  <c r="E214" i="6" s="1"/>
  <c r="D215" i="6" s="1" a="1"/>
  <c r="D215" i="6" s="1"/>
  <c r="H214" i="6"/>
  <c r="S45" i="14"/>
  <c r="R46" i="14" s="1" a="1"/>
  <c r="R46" i="14" s="1"/>
  <c r="U23" i="14"/>
  <c r="G30" i="14"/>
  <c r="G257" i="6" l="1"/>
  <c r="H46" i="6"/>
  <c r="F46" i="6"/>
  <c r="E46" i="6" s="1"/>
  <c r="D47" i="6" s="1" a="1"/>
  <c r="D47" i="6" s="1"/>
  <c r="H299" i="6"/>
  <c r="F299" i="6"/>
  <c r="E299" i="6" s="1"/>
  <c r="D300" i="6" s="1" a="1"/>
  <c r="D300" i="6" s="1"/>
  <c r="G271" i="6"/>
  <c r="G453" i="6"/>
  <c r="F564" i="6"/>
  <c r="E564" i="6" s="1"/>
  <c r="D565" i="6" s="1" a="1"/>
  <c r="D565" i="6" s="1"/>
  <c r="H564" i="6"/>
  <c r="F74" i="6"/>
  <c r="E74" i="6" s="1"/>
  <c r="D75" i="6" s="1" a="1"/>
  <c r="D75" i="6" s="1"/>
  <c r="H74" i="6"/>
  <c r="G215" i="6"/>
  <c r="G327" i="6"/>
  <c r="H88" i="6"/>
  <c r="F88" i="6"/>
  <c r="E88" i="6" s="1"/>
  <c r="D89" i="6" s="1" a="1"/>
  <c r="D89" i="6" s="1"/>
  <c r="G285" i="6"/>
  <c r="G341" i="6"/>
  <c r="F635" i="6"/>
  <c r="E635" i="6" s="1"/>
  <c r="D636" i="6" s="1" a="1"/>
  <c r="D636" i="6" s="1"/>
  <c r="H635" i="6"/>
  <c r="H158" i="6"/>
  <c r="F158" i="6"/>
  <c r="E158" i="6" s="1"/>
  <c r="D159" i="6" s="1" a="1"/>
  <c r="D159" i="6" s="1"/>
  <c r="G103" i="6"/>
  <c r="H578" i="6"/>
  <c r="F578" i="6"/>
  <c r="E578" i="6" s="1"/>
  <c r="D579" i="6" s="1" a="1"/>
  <c r="D579" i="6" s="1"/>
  <c r="F228" i="6"/>
  <c r="E228" i="6" s="1"/>
  <c r="D229" i="6" s="1" a="1"/>
  <c r="D229" i="6" s="1"/>
  <c r="H228" i="6"/>
  <c r="F550" i="6"/>
  <c r="E550" i="6" s="1"/>
  <c r="D551" i="6" s="1" a="1"/>
  <c r="D551" i="6" s="1"/>
  <c r="H550" i="6"/>
  <c r="H522" i="6"/>
  <c r="F522" i="6"/>
  <c r="E522" i="6" s="1"/>
  <c r="D523" i="6" s="1" a="1"/>
  <c r="D523" i="6" s="1"/>
  <c r="G117" i="6"/>
  <c r="G173" i="6"/>
  <c r="H620" i="6"/>
  <c r="F620" i="6"/>
  <c r="E620" i="6" s="1"/>
  <c r="D621" i="6" s="1" a="1"/>
  <c r="D621" i="6" s="1"/>
  <c r="H144" i="6"/>
  <c r="F144" i="6"/>
  <c r="E144" i="6" s="1"/>
  <c r="D145" i="6" s="1" a="1"/>
  <c r="D145" i="6" s="1"/>
  <c r="H592" i="6"/>
  <c r="F592" i="6"/>
  <c r="E592" i="6" s="1"/>
  <c r="D593" i="6" s="1" a="1"/>
  <c r="D593" i="6" s="1"/>
  <c r="G243" i="6"/>
  <c r="E17" i="6"/>
  <c r="D18" i="6" s="1" a="1"/>
  <c r="D18" i="6" s="1"/>
  <c r="H536" i="6"/>
  <c r="F536" i="6"/>
  <c r="E536" i="6" s="1"/>
  <c r="D537" i="6" s="1" a="1"/>
  <c r="D537" i="6" s="1"/>
  <c r="H368" i="6"/>
  <c r="F368" i="6"/>
  <c r="E368" i="6" s="1"/>
  <c r="D369" i="6" s="1" a="1"/>
  <c r="D369" i="6" s="1"/>
  <c r="G411" i="6"/>
  <c r="G187" i="6"/>
  <c r="G481" i="6"/>
  <c r="G355" i="6"/>
  <c r="F396" i="6"/>
  <c r="E396" i="6" s="1"/>
  <c r="D397" i="6" s="1" a="1"/>
  <c r="D397" i="6" s="1"/>
  <c r="H396" i="6"/>
  <c r="H606" i="6"/>
  <c r="F606" i="6"/>
  <c r="E606" i="6" s="1"/>
  <c r="D607" i="6" s="1" a="1"/>
  <c r="D607" i="6" s="1"/>
  <c r="F509" i="6"/>
  <c r="E509" i="6" s="1"/>
  <c r="D510" i="6" s="1" a="1"/>
  <c r="D510" i="6" s="1"/>
  <c r="H509" i="6"/>
  <c r="H201" i="6"/>
  <c r="F201" i="6"/>
  <c r="E201" i="6" s="1"/>
  <c r="D202" i="6" s="1" a="1"/>
  <c r="D202" i="6" s="1"/>
  <c r="G33" i="6"/>
  <c r="G383" i="6"/>
  <c r="F438" i="6"/>
  <c r="E438" i="6" s="1"/>
  <c r="D439" i="6" s="1" a="1"/>
  <c r="D439" i="6" s="1"/>
  <c r="H438" i="6"/>
  <c r="F130" i="6"/>
  <c r="E130" i="6" s="1"/>
  <c r="D131" i="6" s="1" a="1"/>
  <c r="D131" i="6" s="1"/>
  <c r="H130" i="6"/>
  <c r="H494" i="6"/>
  <c r="F494" i="6"/>
  <c r="E494" i="6" s="1"/>
  <c r="D495" i="6" s="1" a="1"/>
  <c r="D495" i="6" s="1"/>
  <c r="G313" i="6"/>
  <c r="G61" i="6"/>
  <c r="F466" i="6"/>
  <c r="E466" i="6" s="1"/>
  <c r="D467" i="6" s="1" a="1"/>
  <c r="D467" i="6" s="1"/>
  <c r="H466" i="6"/>
  <c r="F424" i="6"/>
  <c r="E424" i="6" s="1"/>
  <c r="D425" i="6" s="1" a="1"/>
  <c r="D425" i="6" s="1"/>
  <c r="H424" i="6"/>
  <c r="U46" i="14"/>
  <c r="V23" i="14"/>
  <c r="T23" i="14" s="1"/>
  <c r="H30" i="14"/>
  <c r="F31" i="14" s="1" a="1"/>
  <c r="F31" i="14" s="1"/>
  <c r="G579" i="6" l="1"/>
  <c r="H355" i="6"/>
  <c r="F355" i="6"/>
  <c r="E355" i="6" s="1"/>
  <c r="D356" i="6" s="1" a="1"/>
  <c r="D356" i="6" s="1"/>
  <c r="G145" i="6"/>
  <c r="G439" i="6"/>
  <c r="G621" i="6"/>
  <c r="G159" i="6"/>
  <c r="F383" i="6"/>
  <c r="E383" i="6" s="1"/>
  <c r="D384" i="6" s="1" a="1"/>
  <c r="D384" i="6" s="1"/>
  <c r="H383" i="6"/>
  <c r="H187" i="6"/>
  <c r="F187" i="6"/>
  <c r="E187" i="6" s="1"/>
  <c r="D188" i="6" s="1" a="1"/>
  <c r="D188" i="6" s="1"/>
  <c r="G565" i="6"/>
  <c r="H411" i="6"/>
  <c r="F411" i="6"/>
  <c r="E411" i="6" s="1"/>
  <c r="D412" i="6" s="1" a="1"/>
  <c r="D412" i="6" s="1"/>
  <c r="F173" i="6"/>
  <c r="E173" i="6" s="1"/>
  <c r="D174" i="6" s="1" a="1"/>
  <c r="D174" i="6" s="1"/>
  <c r="H173" i="6"/>
  <c r="F453" i="6"/>
  <c r="E453" i="6" s="1"/>
  <c r="D454" i="6" s="1" a="1"/>
  <c r="D454" i="6" s="1"/>
  <c r="H453" i="6"/>
  <c r="G425" i="6"/>
  <c r="F33" i="6"/>
  <c r="E33" i="6" s="1"/>
  <c r="D34" i="6" s="1" a="1"/>
  <c r="D34" i="6" s="1"/>
  <c r="H33" i="6"/>
  <c r="G636" i="6"/>
  <c r="G202" i="6"/>
  <c r="G369" i="6"/>
  <c r="H117" i="6"/>
  <c r="F117" i="6"/>
  <c r="E117" i="6" s="1"/>
  <c r="D118" i="6" s="1" a="1"/>
  <c r="D118" i="6" s="1"/>
  <c r="F341" i="6"/>
  <c r="E341" i="6" s="1"/>
  <c r="D342" i="6" s="1" a="1"/>
  <c r="D342" i="6" s="1"/>
  <c r="H341" i="6"/>
  <c r="F271" i="6"/>
  <c r="E271" i="6" s="1"/>
  <c r="D272" i="6" s="1" a="1"/>
  <c r="D272" i="6" s="1"/>
  <c r="H271" i="6"/>
  <c r="G551" i="6"/>
  <c r="G131" i="6"/>
  <c r="H481" i="6"/>
  <c r="F481" i="6"/>
  <c r="E481" i="6" s="1"/>
  <c r="D482" i="6" s="1" a="1"/>
  <c r="D482" i="6" s="1"/>
  <c r="H103" i="6"/>
  <c r="F103" i="6"/>
  <c r="E103" i="6" s="1"/>
  <c r="D104" i="6" s="1" a="1"/>
  <c r="D104" i="6" s="1"/>
  <c r="G537" i="6"/>
  <c r="G523" i="6"/>
  <c r="H285" i="6"/>
  <c r="F285" i="6"/>
  <c r="E285" i="6" s="1"/>
  <c r="D286" i="6" s="1" a="1"/>
  <c r="D286" i="6" s="1"/>
  <c r="G510" i="6"/>
  <c r="G607" i="6"/>
  <c r="G18" i="6"/>
  <c r="G89" i="6"/>
  <c r="G47" i="6"/>
  <c r="H313" i="6"/>
  <c r="F313" i="6"/>
  <c r="E313" i="6" s="1"/>
  <c r="D314" i="6" s="1" a="1"/>
  <c r="D314" i="6" s="1"/>
  <c r="G495" i="6"/>
  <c r="H257" i="6"/>
  <c r="F257" i="6"/>
  <c r="E257" i="6" s="1"/>
  <c r="D258" i="6" s="1" a="1"/>
  <c r="D258" i="6" s="1"/>
  <c r="G593" i="6"/>
  <c r="F215" i="6"/>
  <c r="E215" i="6" s="1"/>
  <c r="D216" i="6" s="1" a="1"/>
  <c r="D216" i="6" s="1"/>
  <c r="H215" i="6"/>
  <c r="G75" i="6"/>
  <c r="G467" i="6"/>
  <c r="G300" i="6"/>
  <c r="F61" i="6"/>
  <c r="E61" i="6" s="1"/>
  <c r="D62" i="6" s="1" a="1"/>
  <c r="D62" i="6" s="1"/>
  <c r="H61" i="6"/>
  <c r="G397" i="6"/>
  <c r="F243" i="6"/>
  <c r="E243" i="6" s="1"/>
  <c r="D244" i="6" s="1" a="1"/>
  <c r="D244" i="6" s="1"/>
  <c r="H243" i="6"/>
  <c r="G229" i="6"/>
  <c r="H327" i="6"/>
  <c r="F327" i="6"/>
  <c r="E327" i="6" s="1"/>
  <c r="D328" i="6" s="1" a="1"/>
  <c r="D328" i="6" s="1"/>
  <c r="S23" i="14"/>
  <c r="R24" i="14" s="1" a="1"/>
  <c r="R24" i="14" s="1"/>
  <c r="V46" i="14"/>
  <c r="T46" i="14" s="1"/>
  <c r="S46" i="14" s="1"/>
  <c r="R47" i="14" s="1" a="1"/>
  <c r="R47" i="14" s="1"/>
  <c r="G31" i="14"/>
  <c r="H31" i="14" s="1"/>
  <c r="F32" i="14" s="1" a="1"/>
  <c r="F32" i="14" s="1"/>
  <c r="G104" i="6" l="1"/>
  <c r="G482" i="6"/>
  <c r="G384" i="6"/>
  <c r="F131" i="6"/>
  <c r="E131" i="6" s="1"/>
  <c r="D132" i="6" s="1" a="1"/>
  <c r="D132" i="6" s="1"/>
  <c r="H131" i="6"/>
  <c r="F75" i="6"/>
  <c r="E75" i="6" s="1"/>
  <c r="D76" i="6" s="1" a="1"/>
  <c r="D76" i="6" s="1"/>
  <c r="H75" i="6"/>
  <c r="F621" i="6"/>
  <c r="E621" i="6" s="1"/>
  <c r="D622" i="6" s="1" a="1"/>
  <c r="D622" i="6" s="1"/>
  <c r="H621" i="6"/>
  <c r="G216" i="6"/>
  <c r="F607" i="6"/>
  <c r="E607" i="6" s="1"/>
  <c r="D608" i="6" s="1" a="1"/>
  <c r="D608" i="6" s="1"/>
  <c r="H607" i="6"/>
  <c r="H551" i="6"/>
  <c r="F551" i="6"/>
  <c r="E551" i="6" s="1"/>
  <c r="D552" i="6" s="1" a="1"/>
  <c r="D552" i="6" s="1"/>
  <c r="H425" i="6"/>
  <c r="F425" i="6"/>
  <c r="E425" i="6" s="1"/>
  <c r="D426" i="6" s="1" a="1"/>
  <c r="D426" i="6" s="1"/>
  <c r="H229" i="6"/>
  <c r="F229" i="6"/>
  <c r="E229" i="6" s="1"/>
  <c r="D230" i="6" s="1" a="1"/>
  <c r="D230" i="6" s="1"/>
  <c r="F510" i="6"/>
  <c r="E510" i="6" s="1"/>
  <c r="D511" i="6" s="1" a="1"/>
  <c r="D511" i="6" s="1"/>
  <c r="H510" i="6"/>
  <c r="H439" i="6"/>
  <c r="F439" i="6"/>
  <c r="E439" i="6" s="1"/>
  <c r="D440" i="6" s="1" a="1"/>
  <c r="D440" i="6" s="1"/>
  <c r="G188" i="6"/>
  <c r="H18" i="6"/>
  <c r="F18" i="6"/>
  <c r="E18" i="6" s="1"/>
  <c r="D19" i="6" s="1" a="1"/>
  <c r="D19" i="6" s="1"/>
  <c r="G328" i="6"/>
  <c r="H593" i="6"/>
  <c r="F593" i="6"/>
  <c r="E593" i="6" s="1"/>
  <c r="D594" i="6" s="1" a="1"/>
  <c r="D594" i="6" s="1"/>
  <c r="G258" i="6"/>
  <c r="H145" i="6"/>
  <c r="F145" i="6"/>
  <c r="E145" i="6" s="1"/>
  <c r="D146" i="6" s="1" a="1"/>
  <c r="D146" i="6" s="1"/>
  <c r="G174" i="6"/>
  <c r="G356" i="6"/>
  <c r="H397" i="6"/>
  <c r="F397" i="6"/>
  <c r="E397" i="6" s="1"/>
  <c r="D398" i="6" s="1" a="1"/>
  <c r="D398" i="6" s="1"/>
  <c r="F495" i="6"/>
  <c r="E495" i="6" s="1"/>
  <c r="D496" i="6" s="1" a="1"/>
  <c r="D496" i="6" s="1"/>
  <c r="H495" i="6"/>
  <c r="H523" i="6"/>
  <c r="F523" i="6"/>
  <c r="E523" i="6" s="1"/>
  <c r="D524" i="6" s="1" a="1"/>
  <c r="D524" i="6" s="1"/>
  <c r="H300" i="6"/>
  <c r="F300" i="6"/>
  <c r="E300" i="6" s="1"/>
  <c r="D301" i="6" s="1" a="1"/>
  <c r="D301" i="6" s="1"/>
  <c r="H89" i="6"/>
  <c r="F89" i="6"/>
  <c r="E89" i="6" s="1"/>
  <c r="D90" i="6" s="1" a="1"/>
  <c r="D90" i="6" s="1"/>
  <c r="F159" i="6"/>
  <c r="E159" i="6" s="1"/>
  <c r="D160" i="6" s="1" a="1"/>
  <c r="D160" i="6" s="1"/>
  <c r="H159" i="6"/>
  <c r="G454" i="6"/>
  <c r="G244" i="6"/>
  <c r="G118" i="6"/>
  <c r="G314" i="6"/>
  <c r="H369" i="6"/>
  <c r="F369" i="6"/>
  <c r="E369" i="6" s="1"/>
  <c r="D370" i="6" s="1" a="1"/>
  <c r="D370" i="6" s="1"/>
  <c r="H565" i="6"/>
  <c r="F565" i="6"/>
  <c r="E565" i="6" s="1"/>
  <c r="D566" i="6" s="1" a="1"/>
  <c r="D566" i="6" s="1"/>
  <c r="H47" i="6"/>
  <c r="F47" i="6"/>
  <c r="E47" i="6" s="1"/>
  <c r="D48" i="6" s="1" a="1"/>
  <c r="D48" i="6" s="1"/>
  <c r="H202" i="6"/>
  <c r="F202" i="6"/>
  <c r="E202" i="6" s="1"/>
  <c r="D203" i="6" s="1" a="1"/>
  <c r="D203" i="6" s="1"/>
  <c r="H467" i="6"/>
  <c r="F467" i="6"/>
  <c r="E467" i="6" s="1"/>
  <c r="D468" i="6" s="1" a="1"/>
  <c r="D468" i="6" s="1"/>
  <c r="F636" i="6"/>
  <c r="E636" i="6" s="1"/>
  <c r="D637" i="6" s="1" a="1"/>
  <c r="D637" i="6" s="1"/>
  <c r="H636" i="6"/>
  <c r="G34" i="6"/>
  <c r="G272" i="6"/>
  <c r="G286" i="6"/>
  <c r="G342" i="6"/>
  <c r="G412" i="6"/>
  <c r="G62" i="6"/>
  <c r="H537" i="6"/>
  <c r="F537" i="6"/>
  <c r="E537" i="6" s="1"/>
  <c r="D538" i="6" s="1" a="1"/>
  <c r="D538" i="6" s="1"/>
  <c r="F579" i="6"/>
  <c r="E579" i="6" s="1"/>
  <c r="D580" i="6" s="1" a="1"/>
  <c r="D580" i="6" s="1"/>
  <c r="H579" i="6"/>
  <c r="U47" i="14"/>
  <c r="U24" i="14"/>
  <c r="G32" i="14"/>
  <c r="H32" i="14" s="1"/>
  <c r="F33" i="14" s="1" a="1"/>
  <c r="F33" i="14" s="1"/>
  <c r="G524" i="6" l="1"/>
  <c r="F328" i="6"/>
  <c r="E328" i="6" s="1"/>
  <c r="D329" i="6" s="1" a="1"/>
  <c r="D329" i="6" s="1"/>
  <c r="H328" i="6"/>
  <c r="F314" i="6"/>
  <c r="E314" i="6" s="1"/>
  <c r="D315" i="6" s="1" a="1"/>
  <c r="D315" i="6" s="1"/>
  <c r="H314" i="6"/>
  <c r="G496" i="6"/>
  <c r="G538" i="6"/>
  <c r="G203" i="6"/>
  <c r="G426" i="6"/>
  <c r="H286" i="6"/>
  <c r="F286" i="6"/>
  <c r="E286" i="6" s="1"/>
  <c r="D287" i="6" s="1" a="1"/>
  <c r="D287" i="6" s="1"/>
  <c r="G608" i="6"/>
  <c r="G622" i="6"/>
  <c r="G637" i="6"/>
  <c r="G468" i="6"/>
  <c r="G230" i="6"/>
  <c r="G90" i="6"/>
  <c r="H412" i="6"/>
  <c r="F412" i="6"/>
  <c r="E412" i="6" s="1"/>
  <c r="D413" i="6" s="1" a="1"/>
  <c r="D413" i="6" s="1"/>
  <c r="H258" i="6"/>
  <c r="F258" i="6"/>
  <c r="E258" i="6" s="1"/>
  <c r="D259" i="6" s="1" a="1"/>
  <c r="D259" i="6" s="1"/>
  <c r="H482" i="6"/>
  <c r="F482" i="6"/>
  <c r="E482" i="6" s="1"/>
  <c r="D483" i="6" s="1" a="1"/>
  <c r="D483" i="6" s="1"/>
  <c r="G19" i="6"/>
  <c r="H272" i="6"/>
  <c r="F272" i="6"/>
  <c r="E272" i="6" s="1"/>
  <c r="D273" i="6" s="1" a="1"/>
  <c r="D273" i="6" s="1"/>
  <c r="G398" i="6"/>
  <c r="F34" i="6"/>
  <c r="E34" i="6" s="1"/>
  <c r="D35" i="6" s="1" a="1"/>
  <c r="D35" i="6" s="1"/>
  <c r="H34" i="6"/>
  <c r="F188" i="6"/>
  <c r="E188" i="6" s="1"/>
  <c r="D189" i="6" s="1" a="1"/>
  <c r="D189" i="6" s="1"/>
  <c r="H188" i="6"/>
  <c r="G580" i="6"/>
  <c r="H244" i="6"/>
  <c r="F244" i="6"/>
  <c r="E244" i="6" s="1"/>
  <c r="D245" i="6" s="1" a="1"/>
  <c r="D245" i="6" s="1"/>
  <c r="H356" i="6"/>
  <c r="F356" i="6"/>
  <c r="E356" i="6" s="1"/>
  <c r="D357" i="6" s="1" a="1"/>
  <c r="D357" i="6" s="1"/>
  <c r="H174" i="6"/>
  <c r="F174" i="6"/>
  <c r="E174" i="6" s="1"/>
  <c r="D175" i="6" s="1" a="1"/>
  <c r="D175" i="6" s="1"/>
  <c r="G511" i="6"/>
  <c r="G146" i="6"/>
  <c r="G48" i="6"/>
  <c r="G301" i="6"/>
  <c r="G594" i="6"/>
  <c r="G552" i="6"/>
  <c r="G370" i="6"/>
  <c r="F216" i="6"/>
  <c r="E216" i="6" s="1"/>
  <c r="D217" i="6" s="1" a="1"/>
  <c r="D217" i="6" s="1"/>
  <c r="H216" i="6"/>
  <c r="H118" i="6"/>
  <c r="F118" i="6"/>
  <c r="E118" i="6" s="1"/>
  <c r="D119" i="6" s="1" a="1"/>
  <c r="D119" i="6" s="1"/>
  <c r="G440" i="6"/>
  <c r="G76" i="6"/>
  <c r="F454" i="6"/>
  <c r="E454" i="6" s="1"/>
  <c r="D455" i="6" s="1" a="1"/>
  <c r="D455" i="6" s="1"/>
  <c r="H454" i="6"/>
  <c r="G132" i="6"/>
  <c r="F62" i="6"/>
  <c r="E62" i="6" s="1"/>
  <c r="D63" i="6" s="1" a="1"/>
  <c r="D63" i="6" s="1"/>
  <c r="H62" i="6"/>
  <c r="G160" i="6"/>
  <c r="H384" i="6"/>
  <c r="F384" i="6"/>
  <c r="E384" i="6" s="1"/>
  <c r="D385" i="6" s="1" a="1"/>
  <c r="D385" i="6" s="1"/>
  <c r="G566" i="6"/>
  <c r="F342" i="6"/>
  <c r="E342" i="6" s="1"/>
  <c r="D343" i="6" s="1" a="1"/>
  <c r="D343" i="6" s="1"/>
  <c r="H342" i="6"/>
  <c r="F104" i="6"/>
  <c r="E104" i="6" s="1"/>
  <c r="D105" i="6" s="1" a="1"/>
  <c r="D105" i="6" s="1"/>
  <c r="H104" i="6"/>
  <c r="V24" i="14"/>
  <c r="T24" i="14" s="1"/>
  <c r="V47" i="14"/>
  <c r="T47" i="14" s="1"/>
  <c r="S47" i="14" s="1"/>
  <c r="R48" i="14" s="1" a="1"/>
  <c r="R48" i="14" s="1"/>
  <c r="G33" i="14"/>
  <c r="G287" i="6" l="1"/>
  <c r="F552" i="6"/>
  <c r="E552" i="6" s="1"/>
  <c r="D553" i="6" s="1" a="1"/>
  <c r="D553" i="6" s="1"/>
  <c r="H552" i="6"/>
  <c r="G413" i="6"/>
  <c r="F426" i="6"/>
  <c r="E426" i="6" s="1"/>
  <c r="D427" i="6" s="1" a="1"/>
  <c r="D427" i="6" s="1"/>
  <c r="H426" i="6"/>
  <c r="H132" i="6"/>
  <c r="F132" i="6"/>
  <c r="E132" i="6" s="1"/>
  <c r="D133" i="6" s="1" a="1"/>
  <c r="D133" i="6" s="1"/>
  <c r="H594" i="6"/>
  <c r="F594" i="6"/>
  <c r="E594" i="6" s="1"/>
  <c r="D595" i="6" s="1" a="1"/>
  <c r="D595" i="6" s="1"/>
  <c r="F580" i="6"/>
  <c r="E580" i="6" s="1"/>
  <c r="D581" i="6" s="1" a="1"/>
  <c r="D581" i="6" s="1"/>
  <c r="H580" i="6"/>
  <c r="F301" i="6"/>
  <c r="E301" i="6" s="1"/>
  <c r="D302" i="6" s="1" a="1"/>
  <c r="D302" i="6" s="1"/>
  <c r="H301" i="6"/>
  <c r="F90" i="6"/>
  <c r="E90" i="6" s="1"/>
  <c r="D91" i="6" s="1" a="1"/>
  <c r="D91" i="6" s="1"/>
  <c r="H90" i="6"/>
  <c r="G455" i="6"/>
  <c r="G189" i="6"/>
  <c r="H203" i="6"/>
  <c r="F203" i="6"/>
  <c r="E203" i="6" s="1"/>
  <c r="D204" i="6" s="1" a="1"/>
  <c r="D204" i="6" s="1"/>
  <c r="F538" i="6"/>
  <c r="E538" i="6" s="1"/>
  <c r="D539" i="6" s="1" a="1"/>
  <c r="D539" i="6" s="1"/>
  <c r="H538" i="6"/>
  <c r="G105" i="6"/>
  <c r="H76" i="6"/>
  <c r="F76" i="6"/>
  <c r="E76" i="6" s="1"/>
  <c r="D77" i="6" s="1" a="1"/>
  <c r="D77" i="6" s="1"/>
  <c r="F48" i="6"/>
  <c r="E48" i="6" s="1"/>
  <c r="D49" i="6" s="1" a="1"/>
  <c r="D49" i="6" s="1"/>
  <c r="H48" i="6"/>
  <c r="G35" i="6"/>
  <c r="H230" i="6"/>
  <c r="F230" i="6"/>
  <c r="E230" i="6" s="1"/>
  <c r="D231" i="6" s="1" a="1"/>
  <c r="D231" i="6" s="1"/>
  <c r="F398" i="6"/>
  <c r="E398" i="6" s="1"/>
  <c r="D399" i="6" s="1" a="1"/>
  <c r="D399" i="6" s="1"/>
  <c r="H398" i="6"/>
  <c r="H468" i="6"/>
  <c r="F468" i="6"/>
  <c r="E468" i="6" s="1"/>
  <c r="D469" i="6" s="1" a="1"/>
  <c r="D469" i="6" s="1"/>
  <c r="G245" i="6"/>
  <c r="G63" i="6"/>
  <c r="F440" i="6"/>
  <c r="E440" i="6" s="1"/>
  <c r="D441" i="6" s="1" a="1"/>
  <c r="D441" i="6" s="1"/>
  <c r="H440" i="6"/>
  <c r="G273" i="6"/>
  <c r="F566" i="6"/>
  <c r="E566" i="6" s="1"/>
  <c r="D567" i="6" s="1" a="1"/>
  <c r="D567" i="6" s="1"/>
  <c r="H566" i="6"/>
  <c r="H637" i="6"/>
  <c r="F637" i="6"/>
  <c r="E637" i="6" s="1"/>
  <c r="D638" i="6" s="1" a="1"/>
  <c r="D638" i="6" s="1"/>
  <c r="G315" i="6"/>
  <c r="G385" i="6"/>
  <c r="F622" i="6"/>
  <c r="E622" i="6" s="1"/>
  <c r="D623" i="6" s="1" a="1"/>
  <c r="D623" i="6" s="1"/>
  <c r="H622" i="6"/>
  <c r="G217" i="6"/>
  <c r="F19" i="6"/>
  <c r="E19" i="6" s="1"/>
  <c r="D20" i="6" s="1" a="1"/>
  <c r="D20" i="6" s="1"/>
  <c r="H19" i="6"/>
  <c r="G329" i="6"/>
  <c r="G175" i="6"/>
  <c r="F160" i="6"/>
  <c r="E160" i="6" s="1"/>
  <c r="D161" i="6" s="1" a="1"/>
  <c r="D161" i="6" s="1"/>
  <c r="H160" i="6"/>
  <c r="G357" i="6"/>
  <c r="G483" i="6"/>
  <c r="H608" i="6"/>
  <c r="F608" i="6"/>
  <c r="E608" i="6" s="1"/>
  <c r="D609" i="6" s="1" a="1"/>
  <c r="D609" i="6" s="1"/>
  <c r="G259" i="6"/>
  <c r="G343" i="6"/>
  <c r="H146" i="6"/>
  <c r="F146" i="6"/>
  <c r="E146" i="6" s="1"/>
  <c r="D147" i="6" s="1" a="1"/>
  <c r="D147" i="6" s="1"/>
  <c r="H496" i="6"/>
  <c r="F496" i="6"/>
  <c r="E496" i="6" s="1"/>
  <c r="D497" i="6" s="1" a="1"/>
  <c r="D497" i="6" s="1"/>
  <c r="G119" i="6"/>
  <c r="F511" i="6"/>
  <c r="E511" i="6" s="1"/>
  <c r="D512" i="6" s="1" a="1"/>
  <c r="D512" i="6" s="1"/>
  <c r="H511" i="6"/>
  <c r="H370" i="6"/>
  <c r="F370" i="6"/>
  <c r="E370" i="6" s="1"/>
  <c r="D371" i="6" s="1" a="1"/>
  <c r="D371" i="6" s="1"/>
  <c r="H524" i="6"/>
  <c r="F524" i="6"/>
  <c r="E524" i="6" s="1"/>
  <c r="D525" i="6" s="1" a="1"/>
  <c r="D525" i="6" s="1"/>
  <c r="S24" i="14"/>
  <c r="R25" i="14" s="1" a="1"/>
  <c r="R25" i="14" s="1"/>
  <c r="U48" i="14"/>
  <c r="H33" i="14"/>
  <c r="F34" i="14" s="1" a="1"/>
  <c r="F34" i="14" s="1"/>
  <c r="G302" i="6" l="1"/>
  <c r="G77" i="6"/>
  <c r="F343" i="6"/>
  <c r="E343" i="6" s="1"/>
  <c r="D344" i="6" s="1" a="1"/>
  <c r="D344" i="6" s="1"/>
  <c r="H343" i="6"/>
  <c r="G20" i="6"/>
  <c r="G581" i="6"/>
  <c r="G595" i="6"/>
  <c r="H259" i="6"/>
  <c r="F259" i="6"/>
  <c r="E259" i="6" s="1"/>
  <c r="D260" i="6" s="1" a="1"/>
  <c r="D260" i="6" s="1"/>
  <c r="H217" i="6"/>
  <c r="F217" i="6"/>
  <c r="E217" i="6" s="1"/>
  <c r="D218" i="6" s="1" a="1"/>
  <c r="D218" i="6" s="1"/>
  <c r="H63" i="6"/>
  <c r="F63" i="6"/>
  <c r="E63" i="6" s="1"/>
  <c r="D64" i="6" s="1" a="1"/>
  <c r="D64" i="6" s="1"/>
  <c r="G525" i="6"/>
  <c r="G609" i="6"/>
  <c r="F245" i="6"/>
  <c r="E245" i="6" s="1"/>
  <c r="D246" i="6" s="1" a="1"/>
  <c r="D246" i="6" s="1"/>
  <c r="H245" i="6"/>
  <c r="G133" i="6"/>
  <c r="G623" i="6"/>
  <c r="G539" i="6"/>
  <c r="G371" i="6"/>
  <c r="G469" i="6"/>
  <c r="G204" i="6"/>
  <c r="F273" i="6"/>
  <c r="E273" i="6" s="1"/>
  <c r="D274" i="6" s="1" a="1"/>
  <c r="D274" i="6" s="1"/>
  <c r="H273" i="6"/>
  <c r="F105" i="6"/>
  <c r="E105" i="6" s="1"/>
  <c r="D106" i="6" s="1" a="1"/>
  <c r="D106" i="6" s="1"/>
  <c r="H105" i="6"/>
  <c r="H413" i="6"/>
  <c r="F413" i="6"/>
  <c r="E413" i="6" s="1"/>
  <c r="D414" i="6" s="1" a="1"/>
  <c r="D414" i="6" s="1"/>
  <c r="G512" i="6"/>
  <c r="H189" i="6"/>
  <c r="F189" i="6"/>
  <c r="E189" i="6" s="1"/>
  <c r="D190" i="6" s="1" a="1"/>
  <c r="D190" i="6" s="1"/>
  <c r="G638" i="6"/>
  <c r="H455" i="6"/>
  <c r="F455" i="6"/>
  <c r="E455" i="6" s="1"/>
  <c r="D456" i="6" s="1" a="1"/>
  <c r="D456" i="6" s="1"/>
  <c r="G161" i="6"/>
  <c r="G553" i="6"/>
  <c r="F329" i="6"/>
  <c r="E329" i="6" s="1"/>
  <c r="D330" i="6" s="1" a="1"/>
  <c r="D330" i="6" s="1"/>
  <c r="H329" i="6"/>
  <c r="G427" i="6"/>
  <c r="G399" i="6"/>
  <c r="G497" i="6"/>
  <c r="G147" i="6"/>
  <c r="G49" i="6"/>
  <c r="G441" i="6"/>
  <c r="H483" i="6"/>
  <c r="F483" i="6"/>
  <c r="E483" i="6" s="1"/>
  <c r="D484" i="6" s="1" a="1"/>
  <c r="D484" i="6" s="1"/>
  <c r="F385" i="6"/>
  <c r="E385" i="6" s="1"/>
  <c r="D386" i="6" s="1" a="1"/>
  <c r="D386" i="6" s="1"/>
  <c r="H385" i="6"/>
  <c r="F357" i="6"/>
  <c r="E357" i="6" s="1"/>
  <c r="D358" i="6" s="1" a="1"/>
  <c r="D358" i="6" s="1"/>
  <c r="H357" i="6"/>
  <c r="H315" i="6"/>
  <c r="F315" i="6"/>
  <c r="E315" i="6" s="1"/>
  <c r="D316" i="6" s="1" a="1"/>
  <c r="D316" i="6" s="1"/>
  <c r="F119" i="6"/>
  <c r="E119" i="6" s="1"/>
  <c r="D120" i="6" s="1" a="1"/>
  <c r="D120" i="6" s="1"/>
  <c r="H119" i="6"/>
  <c r="G231" i="6"/>
  <c r="F175" i="6"/>
  <c r="E175" i="6" s="1"/>
  <c r="D176" i="6" s="1" a="1"/>
  <c r="D176" i="6" s="1"/>
  <c r="H175" i="6"/>
  <c r="G567" i="6"/>
  <c r="H35" i="6"/>
  <c r="F35" i="6"/>
  <c r="E35" i="6" s="1"/>
  <c r="D36" i="6" s="1" a="1"/>
  <c r="D36" i="6" s="1"/>
  <c r="G91" i="6"/>
  <c r="F287" i="6"/>
  <c r="E287" i="6" s="1"/>
  <c r="D288" i="6" s="1" a="1"/>
  <c r="D288" i="6" s="1"/>
  <c r="H287" i="6"/>
  <c r="V48" i="14"/>
  <c r="T48" i="14" s="1"/>
  <c r="S48" i="14" s="1"/>
  <c r="R49" i="14" s="1" a="1"/>
  <c r="R49" i="14" s="1"/>
  <c r="U25" i="14"/>
  <c r="G34" i="14"/>
  <c r="G414" i="6" l="1"/>
  <c r="F133" i="6"/>
  <c r="E133" i="6" s="1"/>
  <c r="D134" i="6" s="1" a="1"/>
  <c r="D134" i="6" s="1"/>
  <c r="H133" i="6"/>
  <c r="F581" i="6"/>
  <c r="E581" i="6" s="1"/>
  <c r="D582" i="6" s="1" a="1"/>
  <c r="D582" i="6" s="1"/>
  <c r="H581" i="6"/>
  <c r="G288" i="6"/>
  <c r="G358" i="6"/>
  <c r="H427" i="6"/>
  <c r="F427" i="6"/>
  <c r="E427" i="6" s="1"/>
  <c r="D428" i="6" s="1" a="1"/>
  <c r="D428" i="6" s="1"/>
  <c r="F20" i="6"/>
  <c r="E20" i="6" s="1"/>
  <c r="D21" i="6" s="1" a="1"/>
  <c r="D21" i="6" s="1"/>
  <c r="H20" i="6"/>
  <c r="F231" i="6"/>
  <c r="E231" i="6" s="1"/>
  <c r="D232" i="6" s="1" a="1"/>
  <c r="D232" i="6" s="1"/>
  <c r="H231" i="6"/>
  <c r="H638" i="6"/>
  <c r="F638" i="6"/>
  <c r="E638" i="6" s="1"/>
  <c r="D639" i="6" s="1" a="1"/>
  <c r="D639" i="6" s="1"/>
  <c r="F147" i="6"/>
  <c r="E147" i="6" s="1"/>
  <c r="D148" i="6" s="1" a="1"/>
  <c r="D148" i="6" s="1"/>
  <c r="H147" i="6"/>
  <c r="F371" i="6"/>
  <c r="E371" i="6" s="1"/>
  <c r="D372" i="6" s="1" a="1"/>
  <c r="D372" i="6" s="1"/>
  <c r="H371" i="6"/>
  <c r="G190" i="6"/>
  <c r="G316" i="6"/>
  <c r="F595" i="6"/>
  <c r="E595" i="6" s="1"/>
  <c r="D596" i="6" s="1" a="1"/>
  <c r="D596" i="6" s="1"/>
  <c r="H595" i="6"/>
  <c r="G106" i="6"/>
  <c r="G484" i="6"/>
  <c r="H553" i="6"/>
  <c r="F553" i="6"/>
  <c r="E553" i="6" s="1"/>
  <c r="D554" i="6" s="1" a="1"/>
  <c r="D554" i="6" s="1"/>
  <c r="G344" i="6"/>
  <c r="H567" i="6"/>
  <c r="F567" i="6"/>
  <c r="E567" i="6" s="1"/>
  <c r="D568" i="6" s="1" a="1"/>
  <c r="D568" i="6" s="1"/>
  <c r="H441" i="6"/>
  <c r="F441" i="6"/>
  <c r="E441" i="6" s="1"/>
  <c r="D442" i="6" s="1" a="1"/>
  <c r="D442" i="6" s="1"/>
  <c r="F204" i="6"/>
  <c r="E204" i="6" s="1"/>
  <c r="D205" i="6" s="1" a="1"/>
  <c r="D205" i="6" s="1"/>
  <c r="H204" i="6"/>
  <c r="F525" i="6"/>
  <c r="E525" i="6" s="1"/>
  <c r="D526" i="6" s="1" a="1"/>
  <c r="D526" i="6" s="1"/>
  <c r="H525" i="6"/>
  <c r="H77" i="6"/>
  <c r="F77" i="6"/>
  <c r="E77" i="6" s="1"/>
  <c r="D78" i="6" s="1" a="1"/>
  <c r="D78" i="6" s="1"/>
  <c r="G120" i="6"/>
  <c r="H539" i="6"/>
  <c r="F539" i="6"/>
  <c r="E539" i="6" s="1"/>
  <c r="D540" i="6" s="1" a="1"/>
  <c r="D540" i="6" s="1"/>
  <c r="F512" i="6"/>
  <c r="E512" i="6" s="1"/>
  <c r="D513" i="6" s="1" a="1"/>
  <c r="D513" i="6" s="1"/>
  <c r="H512" i="6"/>
  <c r="G246" i="6"/>
  <c r="F161" i="6"/>
  <c r="E161" i="6" s="1"/>
  <c r="D162" i="6" s="1" a="1"/>
  <c r="D162" i="6" s="1"/>
  <c r="H161" i="6"/>
  <c r="G218" i="6"/>
  <c r="F497" i="6"/>
  <c r="E497" i="6" s="1"/>
  <c r="D498" i="6" s="1" a="1"/>
  <c r="D498" i="6" s="1"/>
  <c r="H497" i="6"/>
  <c r="F623" i="6"/>
  <c r="E623" i="6" s="1"/>
  <c r="D624" i="6" s="1" a="1"/>
  <c r="D624" i="6" s="1"/>
  <c r="H623" i="6"/>
  <c r="H91" i="6"/>
  <c r="F91" i="6"/>
  <c r="E91" i="6" s="1"/>
  <c r="D92" i="6" s="1" a="1"/>
  <c r="D92" i="6" s="1"/>
  <c r="G330" i="6"/>
  <c r="G274" i="6"/>
  <c r="G456" i="6"/>
  <c r="H469" i="6"/>
  <c r="F469" i="6"/>
  <c r="E469" i="6" s="1"/>
  <c r="D470" i="6" s="1" a="1"/>
  <c r="D470" i="6" s="1"/>
  <c r="G64" i="6"/>
  <c r="F302" i="6"/>
  <c r="E302" i="6" s="1"/>
  <c r="D303" i="6" s="1" a="1"/>
  <c r="D303" i="6" s="1"/>
  <c r="H302" i="6"/>
  <c r="G260" i="6"/>
  <c r="H399" i="6"/>
  <c r="F399" i="6"/>
  <c r="E399" i="6" s="1"/>
  <c r="D400" i="6" s="1" a="1"/>
  <c r="D400" i="6" s="1"/>
  <c r="G386" i="6"/>
  <c r="G36" i="6"/>
  <c r="F609" i="6"/>
  <c r="E609" i="6" s="1"/>
  <c r="D610" i="6" s="1" a="1"/>
  <c r="D610" i="6" s="1"/>
  <c r="H609" i="6"/>
  <c r="G176" i="6"/>
  <c r="H49" i="6"/>
  <c r="F49" i="6"/>
  <c r="E49" i="6" s="1"/>
  <c r="D50" i="6" s="1" a="1"/>
  <c r="D50" i="6" s="1"/>
  <c r="U49" i="14"/>
  <c r="V25" i="14"/>
  <c r="T25" i="14" s="1"/>
  <c r="S25" i="14" s="1"/>
  <c r="R26" i="14" s="1" a="1"/>
  <c r="R26" i="14" s="1"/>
  <c r="H34" i="14"/>
  <c r="F35" i="14" s="1" a="1"/>
  <c r="F35" i="14" s="1"/>
  <c r="G400" i="6" l="1"/>
  <c r="H484" i="6"/>
  <c r="F484" i="6"/>
  <c r="E484" i="6" s="1"/>
  <c r="D485" i="6" s="1" a="1"/>
  <c r="D485" i="6" s="1"/>
  <c r="H260" i="6"/>
  <c r="F260" i="6"/>
  <c r="E260" i="6" s="1"/>
  <c r="D261" i="6" s="1" a="1"/>
  <c r="D261" i="6" s="1"/>
  <c r="G428" i="6"/>
  <c r="G596" i="6"/>
  <c r="G50" i="6"/>
  <c r="H64" i="6"/>
  <c r="F64" i="6"/>
  <c r="E64" i="6" s="1"/>
  <c r="D65" i="6" s="1" a="1"/>
  <c r="D65" i="6" s="1"/>
  <c r="H316" i="6"/>
  <c r="F316" i="6"/>
  <c r="E316" i="6" s="1"/>
  <c r="D317" i="6" s="1" a="1"/>
  <c r="D317" i="6" s="1"/>
  <c r="H358" i="6"/>
  <c r="F358" i="6"/>
  <c r="E358" i="6" s="1"/>
  <c r="D359" i="6" s="1" a="1"/>
  <c r="D359" i="6" s="1"/>
  <c r="H218" i="6"/>
  <c r="F218" i="6"/>
  <c r="E218" i="6" s="1"/>
  <c r="D219" i="6" s="1" a="1"/>
  <c r="D219" i="6" s="1"/>
  <c r="G205" i="6"/>
  <c r="F176" i="6"/>
  <c r="E176" i="6" s="1"/>
  <c r="D177" i="6" s="1" a="1"/>
  <c r="D177" i="6" s="1"/>
  <c r="H176" i="6"/>
  <c r="G470" i="6"/>
  <c r="G442" i="6"/>
  <c r="F190" i="6"/>
  <c r="E190" i="6" s="1"/>
  <c r="D191" i="6" s="1" a="1"/>
  <c r="D191" i="6" s="1"/>
  <c r="H190" i="6"/>
  <c r="H288" i="6"/>
  <c r="F288" i="6"/>
  <c r="E288" i="6" s="1"/>
  <c r="D289" i="6" s="1" a="1"/>
  <c r="D289" i="6" s="1"/>
  <c r="G78" i="6"/>
  <c r="G624" i="6"/>
  <c r="G526" i="6"/>
  <c r="H344" i="6"/>
  <c r="F344" i="6"/>
  <c r="E344" i="6" s="1"/>
  <c r="D345" i="6" s="1" a="1"/>
  <c r="D345" i="6" s="1"/>
  <c r="F36" i="6"/>
  <c r="E36" i="6" s="1"/>
  <c r="D37" i="6" s="1" a="1"/>
  <c r="D37" i="6" s="1"/>
  <c r="H36" i="6"/>
  <c r="H274" i="6"/>
  <c r="F274" i="6"/>
  <c r="E274" i="6" s="1"/>
  <c r="D275" i="6" s="1" a="1"/>
  <c r="D275" i="6" s="1"/>
  <c r="G513" i="6"/>
  <c r="G148" i="6"/>
  <c r="G134" i="6"/>
  <c r="H120" i="6"/>
  <c r="F120" i="6"/>
  <c r="E120" i="6" s="1"/>
  <c r="D121" i="6" s="1" a="1"/>
  <c r="D121" i="6" s="1"/>
  <c r="G21" i="6"/>
  <c r="G303" i="6"/>
  <c r="G162" i="6"/>
  <c r="F456" i="6"/>
  <c r="E456" i="6" s="1"/>
  <c r="D457" i="6" s="1" a="1"/>
  <c r="D457" i="6" s="1"/>
  <c r="H456" i="6"/>
  <c r="H246" i="6"/>
  <c r="F246" i="6"/>
  <c r="E246" i="6" s="1"/>
  <c r="D247" i="6" s="1" a="1"/>
  <c r="D247" i="6" s="1"/>
  <c r="G372" i="6"/>
  <c r="F386" i="6"/>
  <c r="E386" i="6" s="1"/>
  <c r="D387" i="6" s="1" a="1"/>
  <c r="D387" i="6" s="1"/>
  <c r="H386" i="6"/>
  <c r="G540" i="6"/>
  <c r="G554" i="6"/>
  <c r="G639" i="6"/>
  <c r="H414" i="6"/>
  <c r="F414" i="6"/>
  <c r="E414" i="6" s="1"/>
  <c r="D415" i="6" s="1" a="1"/>
  <c r="D415" i="6" s="1"/>
  <c r="G92" i="6"/>
  <c r="G232" i="6"/>
  <c r="H106" i="6"/>
  <c r="F106" i="6"/>
  <c r="E106" i="6" s="1"/>
  <c r="D107" i="6" s="1" a="1"/>
  <c r="D107" i="6" s="1"/>
  <c r="G498" i="6"/>
  <c r="G568" i="6"/>
  <c r="G610" i="6"/>
  <c r="G582" i="6"/>
  <c r="F330" i="6"/>
  <c r="E330" i="6" s="1"/>
  <c r="D331" i="6" s="1" a="1"/>
  <c r="D331" i="6" s="1"/>
  <c r="H330" i="6"/>
  <c r="V49" i="14"/>
  <c r="T49" i="14"/>
  <c r="S49" i="14" s="1"/>
  <c r="R50" i="14" s="1" a="1"/>
  <c r="R50" i="14" s="1"/>
  <c r="U26" i="14"/>
  <c r="G35" i="14"/>
  <c r="G65" i="6" l="1"/>
  <c r="G275" i="6"/>
  <c r="H442" i="6"/>
  <c r="F442" i="6"/>
  <c r="E442" i="6" s="1"/>
  <c r="D443" i="6" s="1" a="1"/>
  <c r="D443" i="6" s="1"/>
  <c r="F428" i="6"/>
  <c r="E428" i="6" s="1"/>
  <c r="D429" i="6" s="1" a="1"/>
  <c r="D429" i="6" s="1"/>
  <c r="H428" i="6"/>
  <c r="F610" i="6"/>
  <c r="E610" i="6" s="1"/>
  <c r="D611" i="6" s="1" a="1"/>
  <c r="D611" i="6" s="1"/>
  <c r="H610" i="6"/>
  <c r="H554" i="6"/>
  <c r="F554" i="6"/>
  <c r="E554" i="6" s="1"/>
  <c r="D555" i="6" s="1" a="1"/>
  <c r="D555" i="6" s="1"/>
  <c r="F21" i="6"/>
  <c r="E21" i="6" s="1"/>
  <c r="D22" i="6" s="1" a="1"/>
  <c r="D22" i="6" s="1"/>
  <c r="H21" i="6"/>
  <c r="H513" i="6"/>
  <c r="F513" i="6"/>
  <c r="E513" i="6" s="1"/>
  <c r="D514" i="6" s="1" a="1"/>
  <c r="D514" i="6" s="1"/>
  <c r="H92" i="6"/>
  <c r="F92" i="6"/>
  <c r="E92" i="6" s="1"/>
  <c r="D93" i="6" s="1" a="1"/>
  <c r="D93" i="6" s="1"/>
  <c r="G415" i="6"/>
  <c r="H162" i="6"/>
  <c r="F162" i="6"/>
  <c r="E162" i="6" s="1"/>
  <c r="D163" i="6" s="1" a="1"/>
  <c r="D163" i="6" s="1"/>
  <c r="H639" i="6"/>
  <c r="F639" i="6"/>
  <c r="E639" i="6" s="1"/>
  <c r="D640" i="6" s="1" a="1"/>
  <c r="D640" i="6" s="1"/>
  <c r="G177" i="6"/>
  <c r="G121" i="6"/>
  <c r="F624" i="6"/>
  <c r="E624" i="6" s="1"/>
  <c r="D625" i="6" s="1" a="1"/>
  <c r="D625" i="6" s="1"/>
  <c r="H624" i="6"/>
  <c r="G219" i="6"/>
  <c r="G485" i="6"/>
  <c r="G289" i="6"/>
  <c r="H148" i="6"/>
  <c r="F148" i="6"/>
  <c r="E148" i="6" s="1"/>
  <c r="D149" i="6" s="1" a="1"/>
  <c r="D149" i="6" s="1"/>
  <c r="H470" i="6"/>
  <c r="F470" i="6"/>
  <c r="E470" i="6" s="1"/>
  <c r="D471" i="6" s="1" a="1"/>
  <c r="D471" i="6" s="1"/>
  <c r="G345" i="6"/>
  <c r="H303" i="6"/>
  <c r="F303" i="6"/>
  <c r="E303" i="6" s="1"/>
  <c r="D304" i="6" s="1" a="1"/>
  <c r="D304" i="6" s="1"/>
  <c r="H205" i="6"/>
  <c r="F205" i="6"/>
  <c r="E205" i="6" s="1"/>
  <c r="D206" i="6" s="1" a="1"/>
  <c r="D206" i="6" s="1"/>
  <c r="H568" i="6"/>
  <c r="F568" i="6"/>
  <c r="E568" i="6" s="1"/>
  <c r="D569" i="6" s="1" a="1"/>
  <c r="D569" i="6" s="1"/>
  <c r="H540" i="6"/>
  <c r="F540" i="6"/>
  <c r="E540" i="6" s="1"/>
  <c r="D541" i="6" s="1" a="1"/>
  <c r="D541" i="6" s="1"/>
  <c r="G317" i="6"/>
  <c r="G191" i="6"/>
  <c r="F50" i="6"/>
  <c r="E50" i="6" s="1"/>
  <c r="D51" i="6" s="1" a="1"/>
  <c r="D51" i="6" s="1"/>
  <c r="H50" i="6"/>
  <c r="G331" i="6"/>
  <c r="H596" i="6"/>
  <c r="F596" i="6"/>
  <c r="E596" i="6" s="1"/>
  <c r="D597" i="6" s="1" a="1"/>
  <c r="D597" i="6" s="1"/>
  <c r="H582" i="6"/>
  <c r="F582" i="6"/>
  <c r="E582" i="6" s="1"/>
  <c r="D583" i="6" s="1" a="1"/>
  <c r="D583" i="6" s="1"/>
  <c r="H526" i="6"/>
  <c r="F526" i="6"/>
  <c r="E526" i="6" s="1"/>
  <c r="D527" i="6" s="1" a="1"/>
  <c r="D527" i="6" s="1"/>
  <c r="F498" i="6"/>
  <c r="E498" i="6" s="1"/>
  <c r="D499" i="6" s="1" a="1"/>
  <c r="D499" i="6" s="1"/>
  <c r="H498" i="6"/>
  <c r="F134" i="6"/>
  <c r="E134" i="6" s="1"/>
  <c r="D135" i="6" s="1" a="1"/>
  <c r="D135" i="6" s="1"/>
  <c r="H134" i="6"/>
  <c r="G359" i="6"/>
  <c r="F400" i="6"/>
  <c r="E400" i="6" s="1"/>
  <c r="D401" i="6" s="1" a="1"/>
  <c r="D401" i="6" s="1"/>
  <c r="H400" i="6"/>
  <c r="G107" i="6"/>
  <c r="H372" i="6"/>
  <c r="F372" i="6"/>
  <c r="E372" i="6" s="1"/>
  <c r="D373" i="6" s="1" a="1"/>
  <c r="D373" i="6" s="1"/>
  <c r="G247" i="6"/>
  <c r="H232" i="6"/>
  <c r="F232" i="6"/>
  <c r="E232" i="6" s="1"/>
  <c r="D233" i="6" s="1" a="1"/>
  <c r="D233" i="6" s="1"/>
  <c r="G457" i="6"/>
  <c r="G37" i="6"/>
  <c r="G261" i="6"/>
  <c r="G387" i="6"/>
  <c r="H78" i="6"/>
  <c r="F78" i="6"/>
  <c r="E78" i="6" s="1"/>
  <c r="D79" i="6" s="1" a="1"/>
  <c r="D79" i="6" s="1"/>
  <c r="U50" i="14"/>
  <c r="V26" i="14"/>
  <c r="T26" i="14" s="1"/>
  <c r="S26" i="14" s="1"/>
  <c r="R27" i="14" s="1" a="1"/>
  <c r="R27" i="14" s="1"/>
  <c r="H35" i="14"/>
  <c r="F36" i="14" s="1" a="1"/>
  <c r="F36" i="14" s="1"/>
  <c r="G233" i="6" l="1"/>
  <c r="G583" i="6"/>
  <c r="G373" i="6"/>
  <c r="G79" i="6"/>
  <c r="H345" i="6"/>
  <c r="F345" i="6"/>
  <c r="E345" i="6" s="1"/>
  <c r="D346" i="6" s="1" a="1"/>
  <c r="D346" i="6" s="1"/>
  <c r="G429" i="6"/>
  <c r="G569" i="6"/>
  <c r="G625" i="6"/>
  <c r="G304" i="6"/>
  <c r="G471" i="6"/>
  <c r="G401" i="6"/>
  <c r="G163" i="6"/>
  <c r="H317" i="6"/>
  <c r="F317" i="6"/>
  <c r="E317" i="6" s="1"/>
  <c r="D318" i="6" s="1" a="1"/>
  <c r="D318" i="6" s="1"/>
  <c r="H289" i="6"/>
  <c r="F289" i="6"/>
  <c r="E289" i="6" s="1"/>
  <c r="D290" i="6" s="1" a="1"/>
  <c r="D290" i="6" s="1"/>
  <c r="F415" i="6"/>
  <c r="E415" i="6" s="1"/>
  <c r="D416" i="6" s="1" a="1"/>
  <c r="D416" i="6" s="1"/>
  <c r="H415" i="6"/>
  <c r="F219" i="6"/>
  <c r="E219" i="6" s="1"/>
  <c r="D220" i="6" s="1" a="1"/>
  <c r="D220" i="6" s="1"/>
  <c r="H219" i="6"/>
  <c r="G597" i="6"/>
  <c r="F121" i="6"/>
  <c r="E121" i="6" s="1"/>
  <c r="D122" i="6" s="1" a="1"/>
  <c r="D122" i="6" s="1"/>
  <c r="H121" i="6"/>
  <c r="H177" i="6"/>
  <c r="F177" i="6"/>
  <c r="E177" i="6" s="1"/>
  <c r="D178" i="6" s="1" a="1"/>
  <c r="D178" i="6" s="1"/>
  <c r="G149" i="6"/>
  <c r="H37" i="6"/>
  <c r="F37" i="6"/>
  <c r="E37" i="6" s="1"/>
  <c r="D38" i="6" s="1" a="1"/>
  <c r="D38" i="6" s="1"/>
  <c r="G135" i="6"/>
  <c r="H275" i="6"/>
  <c r="F275" i="6"/>
  <c r="E275" i="6" s="1"/>
  <c r="D276" i="6" s="1" a="1"/>
  <c r="D276" i="6" s="1"/>
  <c r="G514" i="6"/>
  <c r="G22" i="6"/>
  <c r="H107" i="6"/>
  <c r="F107" i="6"/>
  <c r="E107" i="6" s="1"/>
  <c r="D108" i="6" s="1" a="1"/>
  <c r="D108" i="6" s="1"/>
  <c r="G611" i="6"/>
  <c r="G51" i="6"/>
  <c r="G443" i="6"/>
  <c r="G541" i="6"/>
  <c r="F485" i="6"/>
  <c r="E485" i="6" s="1"/>
  <c r="D486" i="6" s="1" a="1"/>
  <c r="D486" i="6" s="1"/>
  <c r="H485" i="6"/>
  <c r="G93" i="6"/>
  <c r="F65" i="6"/>
  <c r="E65" i="6" s="1"/>
  <c r="D66" i="6" s="1" a="1"/>
  <c r="D66" i="6" s="1"/>
  <c r="H65" i="6"/>
  <c r="G527" i="6"/>
  <c r="G206" i="6"/>
  <c r="H247" i="6"/>
  <c r="F247" i="6"/>
  <c r="E247" i="6" s="1"/>
  <c r="D248" i="6" s="1" a="1"/>
  <c r="D248" i="6" s="1"/>
  <c r="G555" i="6"/>
  <c r="H331" i="6"/>
  <c r="F331" i="6"/>
  <c r="E331" i="6" s="1"/>
  <c r="D332" i="6" s="1" a="1"/>
  <c r="D332" i="6" s="1"/>
  <c r="G640" i="6"/>
  <c r="H387" i="6"/>
  <c r="F387" i="6"/>
  <c r="E387" i="6" s="1"/>
  <c r="D388" i="6" s="1" a="1"/>
  <c r="D388" i="6" s="1"/>
  <c r="F261" i="6"/>
  <c r="E261" i="6" s="1"/>
  <c r="D262" i="6" s="1" a="1"/>
  <c r="D262" i="6" s="1"/>
  <c r="H261" i="6"/>
  <c r="H359" i="6"/>
  <c r="F359" i="6"/>
  <c r="E359" i="6" s="1"/>
  <c r="D360" i="6" s="1" a="1"/>
  <c r="D360" i="6" s="1"/>
  <c r="H191" i="6"/>
  <c r="F191" i="6"/>
  <c r="E191" i="6" s="1"/>
  <c r="D192" i="6" s="1" a="1"/>
  <c r="D192" i="6" s="1"/>
  <c r="F457" i="6"/>
  <c r="E457" i="6" s="1"/>
  <c r="D458" i="6" s="1" a="1"/>
  <c r="D458" i="6" s="1"/>
  <c r="H457" i="6"/>
  <c r="G499" i="6"/>
  <c r="U27" i="14"/>
  <c r="V50" i="14"/>
  <c r="T50" i="14"/>
  <c r="S50" i="14" s="1"/>
  <c r="R51" i="14" s="1" a="1"/>
  <c r="R51" i="14" s="1"/>
  <c r="G36" i="14"/>
  <c r="H625" i="6" l="1"/>
  <c r="F625" i="6"/>
  <c r="E625" i="6" s="1"/>
  <c r="D626" i="6" s="1" a="1"/>
  <c r="D626" i="6" s="1"/>
  <c r="G276" i="6"/>
  <c r="H640" i="6"/>
  <c r="F640" i="6"/>
  <c r="E640" i="6" s="1"/>
  <c r="D641" i="6" s="1" a="1"/>
  <c r="D641" i="6" s="1"/>
  <c r="H135" i="6"/>
  <c r="F135" i="6"/>
  <c r="E135" i="6" s="1"/>
  <c r="D136" i="6" s="1" a="1"/>
  <c r="D136" i="6" s="1"/>
  <c r="H555" i="6"/>
  <c r="F555" i="6"/>
  <c r="E555" i="6" s="1"/>
  <c r="D556" i="6" s="1" a="1"/>
  <c r="D556" i="6" s="1"/>
  <c r="H499" i="6"/>
  <c r="F499" i="6"/>
  <c r="E499" i="6" s="1"/>
  <c r="D500" i="6" s="1" a="1"/>
  <c r="D500" i="6" s="1"/>
  <c r="F443" i="6"/>
  <c r="E443" i="6" s="1"/>
  <c r="D444" i="6" s="1" a="1"/>
  <c r="D444" i="6" s="1"/>
  <c r="H443" i="6"/>
  <c r="G248" i="6"/>
  <c r="H149" i="6"/>
  <c r="F149" i="6"/>
  <c r="E149" i="6" s="1"/>
  <c r="D150" i="6" s="1" a="1"/>
  <c r="D150" i="6" s="1"/>
  <c r="H79" i="6"/>
  <c r="F79" i="6"/>
  <c r="E79" i="6" s="1"/>
  <c r="D80" i="6" s="1" a="1"/>
  <c r="D80" i="6" s="1"/>
  <c r="H514" i="6"/>
  <c r="F514" i="6"/>
  <c r="E514" i="6" s="1"/>
  <c r="D515" i="6" s="1" a="1"/>
  <c r="D515" i="6" s="1"/>
  <c r="F569" i="6"/>
  <c r="E569" i="6" s="1"/>
  <c r="D570" i="6" s="1" a="1"/>
  <c r="D570" i="6" s="1"/>
  <c r="H569" i="6"/>
  <c r="G38" i="6"/>
  <c r="G192" i="6"/>
  <c r="H206" i="6"/>
  <c r="F206" i="6"/>
  <c r="E206" i="6" s="1"/>
  <c r="D207" i="6" s="1" a="1"/>
  <c r="D207" i="6" s="1"/>
  <c r="G360" i="6"/>
  <c r="H527" i="6"/>
  <c r="F527" i="6"/>
  <c r="E527" i="6" s="1"/>
  <c r="D528" i="6" s="1" a="1"/>
  <c r="D528" i="6" s="1"/>
  <c r="G108" i="6"/>
  <c r="G486" i="6"/>
  <c r="G332" i="6"/>
  <c r="G346" i="6"/>
  <c r="G122" i="6"/>
  <c r="F471" i="6"/>
  <c r="E471" i="6" s="1"/>
  <c r="D472" i="6" s="1" a="1"/>
  <c r="D472" i="6" s="1"/>
  <c r="H471" i="6"/>
  <c r="F583" i="6"/>
  <c r="E583" i="6" s="1"/>
  <c r="D584" i="6" s="1" a="1"/>
  <c r="D584" i="6" s="1"/>
  <c r="H583" i="6"/>
  <c r="H93" i="6"/>
  <c r="F93" i="6"/>
  <c r="E93" i="6" s="1"/>
  <c r="D94" i="6" s="1" a="1"/>
  <c r="D94" i="6" s="1"/>
  <c r="G416" i="6"/>
  <c r="H541" i="6"/>
  <c r="F541" i="6"/>
  <c r="E541" i="6" s="1"/>
  <c r="D542" i="6" s="1" a="1"/>
  <c r="D542" i="6" s="1"/>
  <c r="H429" i="6"/>
  <c r="F429" i="6"/>
  <c r="E429" i="6" s="1"/>
  <c r="D430" i="6" s="1" a="1"/>
  <c r="D430" i="6" s="1"/>
  <c r="G458" i="6"/>
  <c r="G178" i="6"/>
  <c r="H611" i="6"/>
  <c r="F611" i="6"/>
  <c r="E611" i="6" s="1"/>
  <c r="D612" i="6" s="1" a="1"/>
  <c r="D612" i="6" s="1"/>
  <c r="F401" i="6"/>
  <c r="E401" i="6" s="1"/>
  <c r="D402" i="6" s="1" a="1"/>
  <c r="D402" i="6" s="1"/>
  <c r="H401" i="6"/>
  <c r="H597" i="6"/>
  <c r="F597" i="6"/>
  <c r="E597" i="6" s="1"/>
  <c r="D598" i="6" s="1" a="1"/>
  <c r="D598" i="6" s="1"/>
  <c r="F304" i="6"/>
  <c r="E304" i="6" s="1"/>
  <c r="D305" i="6" s="1" a="1"/>
  <c r="D305" i="6" s="1"/>
  <c r="H304" i="6"/>
  <c r="G388" i="6"/>
  <c r="G220" i="6"/>
  <c r="G290" i="6"/>
  <c r="G318" i="6"/>
  <c r="H51" i="6"/>
  <c r="F51" i="6"/>
  <c r="E51" i="6" s="1"/>
  <c r="D52" i="6" s="1" a="1"/>
  <c r="D52" i="6" s="1"/>
  <c r="H163" i="6"/>
  <c r="F163" i="6"/>
  <c r="E163" i="6" s="1"/>
  <c r="D164" i="6" s="1" a="1"/>
  <c r="D164" i="6" s="1"/>
  <c r="H373" i="6"/>
  <c r="F373" i="6"/>
  <c r="E373" i="6" s="1"/>
  <c r="D374" i="6" s="1" a="1"/>
  <c r="D374" i="6" s="1"/>
  <c r="G262" i="6"/>
  <c r="G66" i="6"/>
  <c r="H22" i="6"/>
  <c r="F22" i="6"/>
  <c r="E22" i="6" s="1"/>
  <c r="D23" i="6" s="1" a="1"/>
  <c r="D23" i="6" s="1"/>
  <c r="F233" i="6"/>
  <c r="E233" i="6" s="1"/>
  <c r="D234" i="6" s="1" a="1"/>
  <c r="D234" i="6" s="1"/>
  <c r="H233" i="6"/>
  <c r="U51" i="14"/>
  <c r="V27" i="14"/>
  <c r="T27" i="14" s="1"/>
  <c r="S27" i="14" s="1"/>
  <c r="R28" i="14" s="1" a="1"/>
  <c r="R28" i="14" s="1"/>
  <c r="H36" i="14"/>
  <c r="F37" i="14" s="1" a="1"/>
  <c r="F37" i="14" s="1"/>
  <c r="G402" i="6" l="1"/>
  <c r="G500" i="6"/>
  <c r="G556" i="6"/>
  <c r="G234" i="6"/>
  <c r="F290" i="6"/>
  <c r="E290" i="6" s="1"/>
  <c r="D291" i="6" s="1" a="1"/>
  <c r="D291" i="6" s="1"/>
  <c r="H290" i="6"/>
  <c r="H458" i="6"/>
  <c r="F458" i="6"/>
  <c r="E458" i="6" s="1"/>
  <c r="D459" i="6" s="1" a="1"/>
  <c r="D459" i="6" s="1"/>
  <c r="H346" i="6"/>
  <c r="F346" i="6"/>
  <c r="E346" i="6" s="1"/>
  <c r="D347" i="6" s="1" a="1"/>
  <c r="D347" i="6" s="1"/>
  <c r="H38" i="6"/>
  <c r="F38" i="6"/>
  <c r="E38" i="6" s="1"/>
  <c r="D39" i="6" s="1" a="1"/>
  <c r="D39" i="6" s="1"/>
  <c r="G23" i="6"/>
  <c r="G430" i="6"/>
  <c r="G136" i="6"/>
  <c r="G584" i="6"/>
  <c r="G612" i="6"/>
  <c r="G444" i="6"/>
  <c r="H318" i="6"/>
  <c r="F318" i="6"/>
  <c r="E318" i="6" s="1"/>
  <c r="D319" i="6" s="1" a="1"/>
  <c r="D319" i="6" s="1"/>
  <c r="H332" i="6"/>
  <c r="F332" i="6"/>
  <c r="E332" i="6" s="1"/>
  <c r="D333" i="6" s="1" a="1"/>
  <c r="D333" i="6" s="1"/>
  <c r="G542" i="6"/>
  <c r="H486" i="6"/>
  <c r="F486" i="6"/>
  <c r="E486" i="6" s="1"/>
  <c r="D487" i="6" s="1" a="1"/>
  <c r="D487" i="6" s="1"/>
  <c r="F388" i="6"/>
  <c r="E388" i="6" s="1"/>
  <c r="D389" i="6" s="1" a="1"/>
  <c r="D389" i="6" s="1"/>
  <c r="H388" i="6"/>
  <c r="F262" i="6"/>
  <c r="E262" i="6" s="1"/>
  <c r="D263" i="6" s="1" a="1"/>
  <c r="D263" i="6" s="1"/>
  <c r="H262" i="6"/>
  <c r="H416" i="6"/>
  <c r="F416" i="6"/>
  <c r="E416" i="6" s="1"/>
  <c r="D417" i="6" s="1" a="1"/>
  <c r="D417" i="6" s="1"/>
  <c r="H108" i="6"/>
  <c r="F108" i="6"/>
  <c r="E108" i="6" s="1"/>
  <c r="D109" i="6" s="1" a="1"/>
  <c r="D109" i="6" s="1"/>
  <c r="G305" i="6"/>
  <c r="H276" i="6"/>
  <c r="F276" i="6"/>
  <c r="E276" i="6" s="1"/>
  <c r="D277" i="6" s="1" a="1"/>
  <c r="D277" i="6" s="1"/>
  <c r="H360" i="6"/>
  <c r="F360" i="6"/>
  <c r="E360" i="6" s="1"/>
  <c r="D361" i="6" s="1" a="1"/>
  <c r="D361" i="6" s="1"/>
  <c r="G207" i="6"/>
  <c r="H178" i="6"/>
  <c r="F178" i="6"/>
  <c r="E178" i="6" s="1"/>
  <c r="D179" i="6" s="1" a="1"/>
  <c r="D179" i="6" s="1"/>
  <c r="H220" i="6"/>
  <c r="F220" i="6"/>
  <c r="E220" i="6" s="1"/>
  <c r="D221" i="6" s="1" a="1"/>
  <c r="D221" i="6" s="1"/>
  <c r="G641" i="6"/>
  <c r="G374" i="6"/>
  <c r="G94" i="6"/>
  <c r="G528" i="6"/>
  <c r="G150" i="6"/>
  <c r="G626" i="6"/>
  <c r="G164" i="6"/>
  <c r="F248" i="6"/>
  <c r="E248" i="6" s="1"/>
  <c r="D249" i="6" s="1" a="1"/>
  <c r="D249" i="6" s="1"/>
  <c r="H248" i="6"/>
  <c r="G52" i="6"/>
  <c r="G472" i="6"/>
  <c r="F122" i="6"/>
  <c r="E122" i="6" s="1"/>
  <c r="D123" i="6" s="1" a="1"/>
  <c r="D123" i="6" s="1"/>
  <c r="H122" i="6"/>
  <c r="H192" i="6"/>
  <c r="F192" i="6"/>
  <c r="E192" i="6" s="1"/>
  <c r="D193" i="6" s="1" a="1"/>
  <c r="D193" i="6" s="1"/>
  <c r="G570" i="6"/>
  <c r="G515" i="6"/>
  <c r="F66" i="6"/>
  <c r="E66" i="6" s="1"/>
  <c r="D67" i="6" s="1" a="1"/>
  <c r="D67" i="6" s="1"/>
  <c r="H66" i="6"/>
  <c r="G80" i="6"/>
  <c r="G598" i="6"/>
  <c r="U28" i="14"/>
  <c r="T51" i="14"/>
  <c r="V51" i="14"/>
  <c r="G37" i="14"/>
  <c r="G333" i="6" l="1"/>
  <c r="F305" i="6"/>
  <c r="E305" i="6" s="1"/>
  <c r="D306" i="6" s="1" a="1"/>
  <c r="D306" i="6" s="1"/>
  <c r="H305" i="6"/>
  <c r="G459" i="6"/>
  <c r="H444" i="6"/>
  <c r="F444" i="6"/>
  <c r="E444" i="6" s="1"/>
  <c r="D445" i="6" s="1" a="1"/>
  <c r="D445" i="6" s="1"/>
  <c r="F52" i="6"/>
  <c r="E52" i="6" s="1"/>
  <c r="D53" i="6" s="1" a="1"/>
  <c r="D53" i="6" s="1"/>
  <c r="H52" i="6"/>
  <c r="F641" i="6"/>
  <c r="E641" i="6" s="1"/>
  <c r="D642" i="6" s="1" a="1"/>
  <c r="D642" i="6" s="1"/>
  <c r="H641" i="6"/>
  <c r="H612" i="6"/>
  <c r="F612" i="6"/>
  <c r="E612" i="6" s="1"/>
  <c r="D613" i="6" s="1" a="1"/>
  <c r="D613" i="6" s="1"/>
  <c r="G291" i="6"/>
  <c r="G221" i="6"/>
  <c r="F584" i="6"/>
  <c r="E584" i="6" s="1"/>
  <c r="D585" i="6" s="1" a="1"/>
  <c r="D585" i="6" s="1"/>
  <c r="H584" i="6"/>
  <c r="F234" i="6"/>
  <c r="E234" i="6" s="1"/>
  <c r="D235" i="6" s="1" a="1"/>
  <c r="D235" i="6" s="1"/>
  <c r="H234" i="6"/>
  <c r="G193" i="6"/>
  <c r="H528" i="6"/>
  <c r="F528" i="6"/>
  <c r="E528" i="6" s="1"/>
  <c r="D529" i="6" s="1" a="1"/>
  <c r="D529" i="6" s="1"/>
  <c r="G347" i="6"/>
  <c r="G109" i="6"/>
  <c r="F598" i="6"/>
  <c r="E598" i="6" s="1"/>
  <c r="D599" i="6" s="1" a="1"/>
  <c r="D599" i="6" s="1"/>
  <c r="H598" i="6"/>
  <c r="G249" i="6"/>
  <c r="G67" i="6"/>
  <c r="H515" i="6"/>
  <c r="F515" i="6"/>
  <c r="E515" i="6" s="1"/>
  <c r="D516" i="6" s="1" a="1"/>
  <c r="D516" i="6" s="1"/>
  <c r="H626" i="6"/>
  <c r="F626" i="6"/>
  <c r="E626" i="6" s="1"/>
  <c r="D627" i="6" s="1" a="1"/>
  <c r="D627" i="6" s="1"/>
  <c r="H430" i="6"/>
  <c r="F430" i="6"/>
  <c r="E430" i="6" s="1"/>
  <c r="D431" i="6" s="1" a="1"/>
  <c r="D431" i="6" s="1"/>
  <c r="H500" i="6"/>
  <c r="F500" i="6"/>
  <c r="E500" i="6" s="1"/>
  <c r="D501" i="6" s="1" a="1"/>
  <c r="D501" i="6" s="1"/>
  <c r="G277" i="6"/>
  <c r="G319" i="6"/>
  <c r="H94" i="6"/>
  <c r="F94" i="6"/>
  <c r="E94" i="6" s="1"/>
  <c r="D95" i="6" s="1" a="1"/>
  <c r="D95" i="6" s="1"/>
  <c r="F472" i="6"/>
  <c r="E472" i="6" s="1"/>
  <c r="D473" i="6" s="1" a="1"/>
  <c r="D473" i="6" s="1"/>
  <c r="H472" i="6"/>
  <c r="G417" i="6"/>
  <c r="G263" i="6"/>
  <c r="G179" i="6"/>
  <c r="H556" i="6"/>
  <c r="F556" i="6"/>
  <c r="E556" i="6" s="1"/>
  <c r="D557" i="6" s="1" a="1"/>
  <c r="D557" i="6" s="1"/>
  <c r="G389" i="6"/>
  <c r="H207" i="6"/>
  <c r="F207" i="6"/>
  <c r="E207" i="6" s="1"/>
  <c r="D208" i="6" s="1" a="1"/>
  <c r="D208" i="6" s="1"/>
  <c r="G361" i="6"/>
  <c r="G39" i="6"/>
  <c r="G123" i="6"/>
  <c r="F374" i="6"/>
  <c r="E374" i="6" s="1"/>
  <c r="D375" i="6" s="1" a="1"/>
  <c r="D375" i="6" s="1"/>
  <c r="H374" i="6"/>
  <c r="F80" i="6"/>
  <c r="E80" i="6" s="1"/>
  <c r="D81" i="6" s="1" a="1"/>
  <c r="D81" i="6" s="1"/>
  <c r="H80" i="6"/>
  <c r="H164" i="6"/>
  <c r="F164" i="6"/>
  <c r="E164" i="6" s="1"/>
  <c r="D165" i="6" s="1" a="1"/>
  <c r="D165" i="6" s="1"/>
  <c r="F136" i="6"/>
  <c r="E136" i="6" s="1"/>
  <c r="D137" i="6" s="1" a="1"/>
  <c r="D137" i="6" s="1"/>
  <c r="H136" i="6"/>
  <c r="G487" i="6"/>
  <c r="H570" i="6"/>
  <c r="F570" i="6"/>
  <c r="E570" i="6" s="1"/>
  <c r="D571" i="6" s="1" a="1"/>
  <c r="D571" i="6" s="1"/>
  <c r="H150" i="6"/>
  <c r="F150" i="6"/>
  <c r="E150" i="6" s="1"/>
  <c r="D151" i="6" s="1" a="1"/>
  <c r="D151" i="6" s="1"/>
  <c r="H542" i="6"/>
  <c r="F542" i="6"/>
  <c r="E542" i="6" s="1"/>
  <c r="D543" i="6" s="1" a="1"/>
  <c r="D543" i="6" s="1"/>
  <c r="H23" i="6"/>
  <c r="F23" i="6"/>
  <c r="E23" i="6" s="1"/>
  <c r="D24" i="6" s="1" a="1"/>
  <c r="D24" i="6" s="1"/>
  <c r="H402" i="6"/>
  <c r="F402" i="6"/>
  <c r="E402" i="6" s="1"/>
  <c r="D403" i="6" s="1" a="1"/>
  <c r="D403" i="6" s="1"/>
  <c r="V28" i="14"/>
  <c r="T28" i="14"/>
  <c r="S28" i="14" s="1"/>
  <c r="R29" i="14" s="1" a="1"/>
  <c r="R29" i="14" s="1"/>
  <c r="W42" i="14" a="1"/>
  <c r="W42" i="14" s="1"/>
  <c r="S51" i="14"/>
  <c r="R52" i="14" s="1" a="1"/>
  <c r="R52" i="14" s="1"/>
  <c r="H37" i="14"/>
  <c r="F38" i="14" s="1" a="1"/>
  <c r="F38" i="14" s="1"/>
  <c r="H319" i="6" l="1"/>
  <c r="F319" i="6"/>
  <c r="E319" i="6" s="1"/>
  <c r="D320" i="6" s="1" a="1"/>
  <c r="D320" i="6" s="1"/>
  <c r="G137" i="6"/>
  <c r="F347" i="6"/>
  <c r="E347" i="6" s="1"/>
  <c r="D348" i="6" s="1" a="1"/>
  <c r="D348" i="6" s="1"/>
  <c r="H347" i="6"/>
  <c r="H179" i="6"/>
  <c r="F179" i="6"/>
  <c r="E179" i="6" s="1"/>
  <c r="D180" i="6" s="1" a="1"/>
  <c r="D180" i="6" s="1"/>
  <c r="G208" i="6"/>
  <c r="G599" i="6"/>
  <c r="H389" i="6"/>
  <c r="F389" i="6"/>
  <c r="E389" i="6" s="1"/>
  <c r="D390" i="6" s="1" a="1"/>
  <c r="D390" i="6" s="1"/>
  <c r="H277" i="6"/>
  <c r="F277" i="6"/>
  <c r="E277" i="6" s="1"/>
  <c r="D278" i="6" s="1" a="1"/>
  <c r="D278" i="6" s="1"/>
  <c r="G165" i="6"/>
  <c r="G431" i="6"/>
  <c r="G24" i="6"/>
  <c r="F193" i="6"/>
  <c r="E193" i="6" s="1"/>
  <c r="D194" i="6" s="1" a="1"/>
  <c r="D194" i="6" s="1"/>
  <c r="H193" i="6"/>
  <c r="G516" i="6"/>
  <c r="G235" i="6"/>
  <c r="G473" i="6"/>
  <c r="G585" i="6"/>
  <c r="G306" i="6"/>
  <c r="F487" i="6"/>
  <c r="E487" i="6" s="1"/>
  <c r="D488" i="6" s="1" a="1"/>
  <c r="D488" i="6" s="1"/>
  <c r="H487" i="6"/>
  <c r="H291" i="6"/>
  <c r="F291" i="6"/>
  <c r="E291" i="6" s="1"/>
  <c r="D292" i="6" s="1" a="1"/>
  <c r="D292" i="6" s="1"/>
  <c r="H109" i="6"/>
  <c r="F109" i="6"/>
  <c r="E109" i="6" s="1"/>
  <c r="D110" i="6" s="1" a="1"/>
  <c r="D110" i="6" s="1"/>
  <c r="G501" i="6"/>
  <c r="G403" i="6"/>
  <c r="G81" i="6"/>
  <c r="G627" i="6"/>
  <c r="G375" i="6"/>
  <c r="G543" i="6"/>
  <c r="H123" i="6"/>
  <c r="F123" i="6"/>
  <c r="E123" i="6" s="1"/>
  <c r="D124" i="6" s="1" a="1"/>
  <c r="D124" i="6" s="1"/>
  <c r="H459" i="6"/>
  <c r="F459" i="6"/>
  <c r="E459" i="6" s="1"/>
  <c r="D460" i="6" s="1" a="1"/>
  <c r="D460" i="6" s="1"/>
  <c r="G571" i="6"/>
  <c r="G95" i="6"/>
  <c r="F249" i="6"/>
  <c r="E249" i="6" s="1"/>
  <c r="D250" i="6" s="1" a="1"/>
  <c r="D250" i="6" s="1"/>
  <c r="H249" i="6"/>
  <c r="G613" i="6"/>
  <c r="G557" i="6"/>
  <c r="G642" i="6"/>
  <c r="G529" i="6"/>
  <c r="G53" i="6"/>
  <c r="G445" i="6"/>
  <c r="H263" i="6"/>
  <c r="F263" i="6"/>
  <c r="E263" i="6" s="1"/>
  <c r="D264" i="6" s="1" a="1"/>
  <c r="D264" i="6" s="1"/>
  <c r="F417" i="6"/>
  <c r="E417" i="6" s="1"/>
  <c r="D418" i="6" s="1" a="1"/>
  <c r="D418" i="6" s="1"/>
  <c r="H417" i="6"/>
  <c r="G151" i="6"/>
  <c r="H39" i="6"/>
  <c r="F39" i="6"/>
  <c r="E39" i="6" s="1"/>
  <c r="D40" i="6" s="1" a="1"/>
  <c r="D40" i="6" s="1"/>
  <c r="H67" i="6"/>
  <c r="F67" i="6"/>
  <c r="E67" i="6" s="1"/>
  <c r="D68" i="6" s="1" a="1"/>
  <c r="D68" i="6" s="1"/>
  <c r="F361" i="6"/>
  <c r="E361" i="6" s="1"/>
  <c r="D362" i="6" s="1" a="1"/>
  <c r="D362" i="6" s="1"/>
  <c r="H361" i="6"/>
  <c r="H221" i="6"/>
  <c r="F221" i="6"/>
  <c r="E221" i="6" s="1"/>
  <c r="D222" i="6" s="1" a="1"/>
  <c r="D222" i="6" s="1"/>
  <c r="H333" i="6"/>
  <c r="F333" i="6"/>
  <c r="E333" i="6" s="1"/>
  <c r="D334" i="6" s="1" a="1"/>
  <c r="D334" i="6" s="1"/>
  <c r="U52" i="14"/>
  <c r="U29" i="14"/>
  <c r="G38" i="14"/>
  <c r="H38" i="14" s="1"/>
  <c r="F39" i="14" s="1" a="1"/>
  <c r="F39" i="14" s="1"/>
  <c r="G278" i="6" l="1"/>
  <c r="H585" i="6"/>
  <c r="F585" i="6"/>
  <c r="E585" i="6" s="1"/>
  <c r="D586" i="6" s="1" a="1"/>
  <c r="D586" i="6" s="1"/>
  <c r="G250" i="6"/>
  <c r="G264" i="6"/>
  <c r="G334" i="6"/>
  <c r="H571" i="6"/>
  <c r="F571" i="6"/>
  <c r="E571" i="6" s="1"/>
  <c r="D572" i="6" s="1" a="1"/>
  <c r="D572" i="6" s="1"/>
  <c r="G460" i="6"/>
  <c r="G194" i="6"/>
  <c r="F529" i="6"/>
  <c r="E529" i="6" s="1"/>
  <c r="D530" i="6" s="1" a="1"/>
  <c r="D530" i="6" s="1"/>
  <c r="H529" i="6"/>
  <c r="G348" i="6"/>
  <c r="H501" i="6"/>
  <c r="F501" i="6"/>
  <c r="E501" i="6" s="1"/>
  <c r="D502" i="6" s="1" a="1"/>
  <c r="D502" i="6" s="1"/>
  <c r="G222" i="6"/>
  <c r="H53" i="6"/>
  <c r="F53" i="6"/>
  <c r="E53" i="6" s="1"/>
  <c r="D54" i="6" s="1" a="1"/>
  <c r="D54" i="6" s="1"/>
  <c r="G292" i="6"/>
  <c r="G362" i="6"/>
  <c r="G68" i="6"/>
  <c r="F543" i="6"/>
  <c r="E543" i="6" s="1"/>
  <c r="D544" i="6" s="1" a="1"/>
  <c r="D544" i="6" s="1"/>
  <c r="H543" i="6"/>
  <c r="H627" i="6"/>
  <c r="F627" i="6"/>
  <c r="E627" i="6" s="1"/>
  <c r="D628" i="6" s="1" a="1"/>
  <c r="D628" i="6" s="1"/>
  <c r="G390" i="6"/>
  <c r="H95" i="6"/>
  <c r="F95" i="6"/>
  <c r="E95" i="6" s="1"/>
  <c r="D96" i="6" s="1" a="1"/>
  <c r="D96" i="6" s="1"/>
  <c r="H516" i="6"/>
  <c r="F516" i="6"/>
  <c r="E516" i="6" s="1"/>
  <c r="D517" i="6" s="1" a="1"/>
  <c r="D517" i="6" s="1"/>
  <c r="G110" i="6"/>
  <c r="H642" i="6"/>
  <c r="F642" i="6"/>
  <c r="E642" i="6" s="1"/>
  <c r="D643" i="6" s="1" a="1"/>
  <c r="D643" i="6" s="1"/>
  <c r="H431" i="6"/>
  <c r="F431" i="6"/>
  <c r="E431" i="6" s="1"/>
  <c r="D432" i="6" s="1" a="1"/>
  <c r="D432" i="6" s="1"/>
  <c r="G40" i="6"/>
  <c r="F375" i="6"/>
  <c r="E375" i="6" s="1"/>
  <c r="D376" i="6" s="1" a="1"/>
  <c r="D376" i="6" s="1"/>
  <c r="H375" i="6"/>
  <c r="G320" i="6"/>
  <c r="F151" i="6"/>
  <c r="E151" i="6" s="1"/>
  <c r="D152" i="6" s="1" a="1"/>
  <c r="D152" i="6" s="1"/>
  <c r="H151" i="6"/>
  <c r="H613" i="6"/>
  <c r="F613" i="6"/>
  <c r="E613" i="6" s="1"/>
  <c r="D614" i="6" s="1" a="1"/>
  <c r="D614" i="6" s="1"/>
  <c r="H473" i="6"/>
  <c r="F473" i="6"/>
  <c r="E473" i="6" s="1"/>
  <c r="D474" i="6" s="1" a="1"/>
  <c r="D474" i="6" s="1"/>
  <c r="G418" i="6"/>
  <c r="F81" i="6"/>
  <c r="E81" i="6" s="1"/>
  <c r="D82" i="6" s="1" a="1"/>
  <c r="D82" i="6" s="1"/>
  <c r="H81" i="6"/>
  <c r="H599" i="6"/>
  <c r="F599" i="6"/>
  <c r="E599" i="6" s="1"/>
  <c r="D600" i="6" s="1" a="1"/>
  <c r="D600" i="6" s="1"/>
  <c r="H403" i="6"/>
  <c r="F403" i="6"/>
  <c r="E403" i="6" s="1"/>
  <c r="D404" i="6" s="1" a="1"/>
  <c r="D404" i="6" s="1"/>
  <c r="H235" i="6"/>
  <c r="F235" i="6"/>
  <c r="E235" i="6" s="1"/>
  <c r="D236" i="6" s="1" a="1"/>
  <c r="D236" i="6" s="1"/>
  <c r="H445" i="6"/>
  <c r="F445" i="6"/>
  <c r="E445" i="6" s="1"/>
  <c r="D446" i="6" s="1" a="1"/>
  <c r="D446" i="6" s="1"/>
  <c r="F208" i="6"/>
  <c r="E208" i="6" s="1"/>
  <c r="D209" i="6" s="1" a="1"/>
  <c r="D209" i="6" s="1"/>
  <c r="H208" i="6"/>
  <c r="G180" i="6"/>
  <c r="G124" i="6"/>
  <c r="H24" i="6"/>
  <c r="F24" i="6"/>
  <c r="E24" i="6" s="1"/>
  <c r="D25" i="6" s="1" a="1"/>
  <c r="D25" i="6" s="1"/>
  <c r="G488" i="6"/>
  <c r="H137" i="6"/>
  <c r="F137" i="6"/>
  <c r="E137" i="6" s="1"/>
  <c r="D138" i="6" s="1" a="1"/>
  <c r="D138" i="6" s="1"/>
  <c r="H557" i="6"/>
  <c r="F557" i="6"/>
  <c r="E557" i="6" s="1"/>
  <c r="D558" i="6" s="1" a="1"/>
  <c r="D558" i="6" s="1"/>
  <c r="F306" i="6"/>
  <c r="E306" i="6" s="1"/>
  <c r="D307" i="6" s="1" a="1"/>
  <c r="D307" i="6" s="1"/>
  <c r="H306" i="6"/>
  <c r="F165" i="6"/>
  <c r="E165" i="6" s="1"/>
  <c r="D166" i="6" s="1" a="1"/>
  <c r="D166" i="6" s="1"/>
  <c r="H165" i="6"/>
  <c r="V29" i="14"/>
  <c r="T29" i="14"/>
  <c r="V52" i="14"/>
  <c r="W52" i="14" s="1"/>
  <c r="T52" i="14"/>
  <c r="S52" i="14" s="1"/>
  <c r="R53" i="14" s="1" a="1"/>
  <c r="R53" i="14" s="1"/>
  <c r="G39" i="14"/>
  <c r="H39" i="14" s="1"/>
  <c r="F40" i="14" s="1" a="1"/>
  <c r="F40" i="14" s="1"/>
  <c r="G25" i="6" l="1"/>
  <c r="G572" i="6"/>
  <c r="H292" i="6"/>
  <c r="F292" i="6"/>
  <c r="E292" i="6" s="1"/>
  <c r="D293" i="6" s="1" a="1"/>
  <c r="D293" i="6" s="1"/>
  <c r="G517" i="6"/>
  <c r="G166" i="6"/>
  <c r="G446" i="6"/>
  <c r="H264" i="6"/>
  <c r="F264" i="6"/>
  <c r="E264" i="6" s="1"/>
  <c r="D265" i="6" s="1" a="1"/>
  <c r="D265" i="6" s="1"/>
  <c r="G558" i="6"/>
  <c r="G138" i="6"/>
  <c r="G404" i="6"/>
  <c r="G628" i="6"/>
  <c r="F348" i="6"/>
  <c r="E348" i="6" s="1"/>
  <c r="D349" i="6" s="1" a="1"/>
  <c r="D349" i="6" s="1"/>
  <c r="H348" i="6"/>
  <c r="G586" i="6"/>
  <c r="G432" i="6"/>
  <c r="G82" i="6"/>
  <c r="F194" i="6"/>
  <c r="E194" i="6" s="1"/>
  <c r="D195" i="6" s="1" a="1"/>
  <c r="D195" i="6" s="1"/>
  <c r="H194" i="6"/>
  <c r="H124" i="6"/>
  <c r="F124" i="6"/>
  <c r="E124" i="6" s="1"/>
  <c r="D125" i="6" s="1" a="1"/>
  <c r="D125" i="6" s="1"/>
  <c r="H418" i="6"/>
  <c r="F418" i="6"/>
  <c r="E418" i="6" s="1"/>
  <c r="D419" i="6" s="1" a="1"/>
  <c r="D419" i="6" s="1"/>
  <c r="F460" i="6"/>
  <c r="E460" i="6" s="1"/>
  <c r="D461" i="6" s="1" a="1"/>
  <c r="D461" i="6" s="1"/>
  <c r="H460" i="6"/>
  <c r="H110" i="6"/>
  <c r="F110" i="6"/>
  <c r="E110" i="6" s="1"/>
  <c r="D111" i="6" s="1" a="1"/>
  <c r="D111" i="6" s="1"/>
  <c r="G614" i="6"/>
  <c r="H334" i="6"/>
  <c r="F334" i="6"/>
  <c r="E334" i="6" s="1"/>
  <c r="D335" i="6" s="1" a="1"/>
  <c r="D335" i="6" s="1"/>
  <c r="G96" i="6"/>
  <c r="G307" i="6"/>
  <c r="G236" i="6"/>
  <c r="F320" i="6"/>
  <c r="E320" i="6" s="1"/>
  <c r="D321" i="6" s="1" a="1"/>
  <c r="D321" i="6" s="1"/>
  <c r="H320" i="6"/>
  <c r="H250" i="6"/>
  <c r="F250" i="6"/>
  <c r="E250" i="6" s="1"/>
  <c r="D251" i="6" s="1" a="1"/>
  <c r="D251" i="6" s="1"/>
  <c r="G600" i="6"/>
  <c r="F40" i="6"/>
  <c r="E40" i="6" s="1"/>
  <c r="D41" i="6" s="1" a="1"/>
  <c r="D41" i="6" s="1"/>
  <c r="H40" i="6"/>
  <c r="F278" i="6"/>
  <c r="E278" i="6" s="1"/>
  <c r="D279" i="6" s="1" a="1"/>
  <c r="D279" i="6" s="1"/>
  <c r="H278" i="6"/>
  <c r="H68" i="6"/>
  <c r="F68" i="6"/>
  <c r="E68" i="6" s="1"/>
  <c r="D69" i="6" s="1" a="1"/>
  <c r="D69" i="6" s="1"/>
  <c r="G643" i="6"/>
  <c r="F362" i="6"/>
  <c r="E362" i="6" s="1"/>
  <c r="D363" i="6" s="1" a="1"/>
  <c r="D363" i="6" s="1"/>
  <c r="H362" i="6"/>
  <c r="G474" i="6"/>
  <c r="H180" i="6"/>
  <c r="F180" i="6"/>
  <c r="E180" i="6" s="1"/>
  <c r="D181" i="6" s="1" a="1"/>
  <c r="D181" i="6" s="1"/>
  <c r="G54" i="6"/>
  <c r="G209" i="6"/>
  <c r="H222" i="6"/>
  <c r="F222" i="6"/>
  <c r="E222" i="6" s="1"/>
  <c r="D223" i="6" s="1" a="1"/>
  <c r="D223" i="6" s="1"/>
  <c r="G152" i="6"/>
  <c r="G502" i="6"/>
  <c r="H390" i="6"/>
  <c r="F390" i="6"/>
  <c r="E390" i="6" s="1"/>
  <c r="D391" i="6" s="1" a="1"/>
  <c r="D391" i="6" s="1"/>
  <c r="G376" i="6"/>
  <c r="H488" i="6"/>
  <c r="F488" i="6"/>
  <c r="E488" i="6" s="1"/>
  <c r="D489" i="6" s="1" a="1"/>
  <c r="D489" i="6" s="1"/>
  <c r="G544" i="6"/>
  <c r="G530" i="6"/>
  <c r="U53" i="14"/>
  <c r="W20" i="14" a="1"/>
  <c r="S29" i="14"/>
  <c r="R30" i="14" s="1" a="1"/>
  <c r="R30" i="14" s="1"/>
  <c r="G40" i="14"/>
  <c r="H643" i="6" l="1"/>
  <c r="F643" i="6"/>
  <c r="F96" i="6"/>
  <c r="E96" i="6" s="1"/>
  <c r="D97" i="6" s="1" a="1"/>
  <c r="D97" i="6" s="1"/>
  <c r="H96" i="6"/>
  <c r="H152" i="6"/>
  <c r="F152" i="6"/>
  <c r="E152" i="6" s="1"/>
  <c r="D153" i="6" s="1" a="1"/>
  <c r="D153" i="6" s="1"/>
  <c r="H82" i="6"/>
  <c r="F82" i="6"/>
  <c r="E82" i="6" s="1"/>
  <c r="D83" i="6" s="1" a="1"/>
  <c r="D83" i="6" s="1"/>
  <c r="G335" i="6"/>
  <c r="F432" i="6"/>
  <c r="E432" i="6" s="1"/>
  <c r="D433" i="6" s="1" a="1"/>
  <c r="D433" i="6" s="1"/>
  <c r="H432" i="6"/>
  <c r="H530" i="6"/>
  <c r="F530" i="6"/>
  <c r="E530" i="6" s="1"/>
  <c r="D531" i="6" s="1" a="1"/>
  <c r="D531" i="6" s="1"/>
  <c r="H209" i="6"/>
  <c r="F209" i="6"/>
  <c r="E209" i="6" s="1"/>
  <c r="H586" i="6"/>
  <c r="F586" i="6"/>
  <c r="E586" i="6" s="1"/>
  <c r="D587" i="6" s="1" a="1"/>
  <c r="D587" i="6" s="1"/>
  <c r="F544" i="6"/>
  <c r="E544" i="6" s="1"/>
  <c r="D545" i="6" s="1" a="1"/>
  <c r="D545" i="6" s="1"/>
  <c r="H544" i="6"/>
  <c r="H517" i="6"/>
  <c r="F517" i="6"/>
  <c r="E517" i="6" s="1"/>
  <c r="G251" i="6"/>
  <c r="H628" i="6"/>
  <c r="F628" i="6"/>
  <c r="E628" i="6" s="1"/>
  <c r="D629" i="6" s="1" a="1"/>
  <c r="D629" i="6" s="1"/>
  <c r="G461" i="6"/>
  <c r="F376" i="6"/>
  <c r="E376" i="6" s="1"/>
  <c r="D377" i="6" s="1" a="1"/>
  <c r="D377" i="6" s="1"/>
  <c r="H376" i="6"/>
  <c r="G419" i="6"/>
  <c r="F572" i="6"/>
  <c r="E572" i="6" s="1"/>
  <c r="D573" i="6" s="1" a="1"/>
  <c r="D573" i="6" s="1"/>
  <c r="H572" i="6"/>
  <c r="H502" i="6"/>
  <c r="F502" i="6"/>
  <c r="E502" i="6" s="1"/>
  <c r="D503" i="6" s="1" a="1"/>
  <c r="D503" i="6" s="1"/>
  <c r="G195" i="6"/>
  <c r="G265" i="6"/>
  <c r="G223" i="6"/>
  <c r="H446" i="6"/>
  <c r="F446" i="6"/>
  <c r="E446" i="6" s="1"/>
  <c r="D447" i="6" s="1" a="1"/>
  <c r="D447" i="6" s="1"/>
  <c r="F614" i="6"/>
  <c r="E614" i="6" s="1"/>
  <c r="D615" i="6" s="1" a="1"/>
  <c r="D615" i="6" s="1"/>
  <c r="H614" i="6"/>
  <c r="G111" i="6"/>
  <c r="G349" i="6"/>
  <c r="G181" i="6"/>
  <c r="H474" i="6"/>
  <c r="F474" i="6"/>
  <c r="E474" i="6" s="1"/>
  <c r="D475" i="6" s="1" a="1"/>
  <c r="D475" i="6" s="1"/>
  <c r="G391" i="6"/>
  <c r="F236" i="6"/>
  <c r="E236" i="6" s="1"/>
  <c r="D237" i="6" s="1" a="1"/>
  <c r="D237" i="6" s="1"/>
  <c r="H236" i="6"/>
  <c r="G125" i="6"/>
  <c r="F25" i="6"/>
  <c r="E25" i="6" s="1"/>
  <c r="D26" i="6" s="1" a="1"/>
  <c r="D26" i="6" s="1"/>
  <c r="H25" i="6"/>
  <c r="F558" i="6"/>
  <c r="E558" i="6" s="1"/>
  <c r="D559" i="6" s="1" a="1"/>
  <c r="D559" i="6" s="1"/>
  <c r="H558" i="6"/>
  <c r="H307" i="6"/>
  <c r="F307" i="6"/>
  <c r="E307" i="6" s="1"/>
  <c r="G69" i="6"/>
  <c r="G279" i="6"/>
  <c r="G41" i="6"/>
  <c r="F166" i="6"/>
  <c r="E166" i="6" s="1"/>
  <c r="D167" i="6" s="1" a="1"/>
  <c r="D167" i="6" s="1"/>
  <c r="H166" i="6"/>
  <c r="H54" i="6"/>
  <c r="F54" i="6"/>
  <c r="E54" i="6" s="1"/>
  <c r="D55" i="6" s="1" a="1"/>
  <c r="D55" i="6" s="1"/>
  <c r="H600" i="6"/>
  <c r="F600" i="6"/>
  <c r="E600" i="6" s="1"/>
  <c r="D601" i="6" s="1" a="1"/>
  <c r="D601" i="6" s="1"/>
  <c r="G489" i="6"/>
  <c r="G293" i="6"/>
  <c r="G321" i="6"/>
  <c r="H404" i="6"/>
  <c r="F404" i="6"/>
  <c r="E404" i="6" s="1"/>
  <c r="D405" i="6" s="1" a="1"/>
  <c r="D405" i="6" s="1"/>
  <c r="G363" i="6"/>
  <c r="H138" i="6"/>
  <c r="F138" i="6"/>
  <c r="E138" i="6" s="1"/>
  <c r="D139" i="6" s="1" a="1"/>
  <c r="D139" i="6" s="1"/>
  <c r="U30" i="14"/>
  <c r="Y22" i="14"/>
  <c r="Y27" i="14"/>
  <c r="X27" i="14"/>
  <c r="W20" i="14"/>
  <c r="Y25" i="14"/>
  <c r="X25" i="14"/>
  <c r="Y23" i="14"/>
  <c r="X23" i="14"/>
  <c r="X22" i="14"/>
  <c r="Y21" i="14"/>
  <c r="X21" i="14"/>
  <c r="Y28" i="14"/>
  <c r="X28" i="14"/>
  <c r="Y26" i="14"/>
  <c r="X26" i="14"/>
  <c r="Y24" i="14"/>
  <c r="X24" i="14"/>
  <c r="V53" i="14"/>
  <c r="W53" i="14" s="1"/>
  <c r="T53" i="14"/>
  <c r="S53" i="14" s="1"/>
  <c r="H40" i="14"/>
  <c r="F41" i="14" s="1" a="1"/>
  <c r="F41" i="14" s="1"/>
  <c r="H111" i="6" l="1"/>
  <c r="F111" i="6"/>
  <c r="E111" i="6" s="1"/>
  <c r="F489" i="6"/>
  <c r="E489" i="6" s="1"/>
  <c r="H489" i="6"/>
  <c r="G377" i="6"/>
  <c r="H125" i="6"/>
  <c r="F125" i="6"/>
  <c r="E125" i="6" s="1"/>
  <c r="G433" i="6"/>
  <c r="H363" i="6"/>
  <c r="F363" i="6"/>
  <c r="E363" i="6" s="1"/>
  <c r="H41" i="6"/>
  <c r="F41" i="6"/>
  <c r="E41" i="6" s="1"/>
  <c r="F265" i="6"/>
  <c r="E265" i="6" s="1"/>
  <c r="H265" i="6"/>
  <c r="G83" i="6"/>
  <c r="G601" i="6"/>
  <c r="H391" i="6"/>
  <c r="F391" i="6"/>
  <c r="E391" i="6" s="1"/>
  <c r="H251" i="6"/>
  <c r="F251" i="6"/>
  <c r="E251" i="6" s="1"/>
  <c r="G153" i="6"/>
  <c r="G97" i="6"/>
  <c r="G531" i="6"/>
  <c r="G615" i="6"/>
  <c r="G447" i="6"/>
  <c r="G139" i="6"/>
  <c r="H223" i="6"/>
  <c r="F223" i="6"/>
  <c r="E223" i="6" s="1"/>
  <c r="G167" i="6"/>
  <c r="G405" i="6"/>
  <c r="G475" i="6"/>
  <c r="G503" i="6"/>
  <c r="G587" i="6"/>
  <c r="E643" i="6"/>
  <c r="G559" i="6"/>
  <c r="H419" i="6"/>
  <c r="F419" i="6"/>
  <c r="E419" i="6" s="1"/>
  <c r="G26" i="6"/>
  <c r="G55" i="6"/>
  <c r="H461" i="6"/>
  <c r="F461" i="6"/>
  <c r="E461" i="6" s="1"/>
  <c r="G629" i="6"/>
  <c r="G237" i="6"/>
  <c r="F335" i="6"/>
  <c r="E335" i="6" s="1"/>
  <c r="H335" i="6"/>
  <c r="F279" i="6"/>
  <c r="E279" i="6" s="1"/>
  <c r="H279" i="6"/>
  <c r="H195" i="6"/>
  <c r="F195" i="6"/>
  <c r="E195" i="6" s="1"/>
  <c r="F69" i="6"/>
  <c r="E69" i="6" s="1"/>
  <c r="H69" i="6"/>
  <c r="H181" i="6"/>
  <c r="F181" i="6"/>
  <c r="E181" i="6" s="1"/>
  <c r="F321" i="6"/>
  <c r="E321" i="6" s="1"/>
  <c r="H321" i="6"/>
  <c r="G545" i="6"/>
  <c r="H293" i="6"/>
  <c r="F293" i="6"/>
  <c r="E293" i="6" s="1"/>
  <c r="H349" i="6"/>
  <c r="F349" i="6"/>
  <c r="E349" i="6" s="1"/>
  <c r="G573" i="6"/>
  <c r="T30" i="14"/>
  <c r="S30" i="14" s="1"/>
  <c r="R31" i="14" s="1" a="1"/>
  <c r="R31" i="14" s="1"/>
  <c r="V30" i="14"/>
  <c r="W30" i="14" s="1"/>
  <c r="X20" i="14"/>
  <c r="Y20" i="14"/>
  <c r="G41" i="14"/>
  <c r="F237" i="6" l="1"/>
  <c r="E237" i="6" s="1"/>
  <c r="H237" i="6"/>
  <c r="F587" i="6"/>
  <c r="E587" i="6" s="1"/>
  <c r="H587" i="6"/>
  <c r="F503" i="6"/>
  <c r="E503" i="6" s="1"/>
  <c r="H503" i="6"/>
  <c r="F405" i="6"/>
  <c r="E405" i="6" s="1"/>
  <c r="H405" i="6"/>
  <c r="F26" i="6"/>
  <c r="H26" i="6"/>
  <c r="F377" i="6"/>
  <c r="E377" i="6" s="1"/>
  <c r="H377" i="6"/>
  <c r="H559" i="6"/>
  <c r="F559" i="6"/>
  <c r="E559" i="6" s="1"/>
  <c r="F139" i="6"/>
  <c r="E139" i="6" s="1"/>
  <c r="H139" i="6"/>
  <c r="H545" i="6"/>
  <c r="F545" i="6"/>
  <c r="E545" i="6" s="1"/>
  <c r="H629" i="6"/>
  <c r="F629" i="6"/>
  <c r="E629" i="6" s="1"/>
  <c r="H97" i="6"/>
  <c r="F97" i="6"/>
  <c r="E97" i="6" s="1"/>
  <c r="F153" i="6"/>
  <c r="E153" i="6" s="1"/>
  <c r="H153" i="6"/>
  <c r="H167" i="6"/>
  <c r="F167" i="6"/>
  <c r="E167" i="6" s="1"/>
  <c r="H573" i="6"/>
  <c r="F573" i="6"/>
  <c r="E573" i="6" s="1"/>
  <c r="F601" i="6"/>
  <c r="E601" i="6" s="1"/>
  <c r="H601" i="6"/>
  <c r="F615" i="6"/>
  <c r="E615" i="6" s="1"/>
  <c r="H615" i="6"/>
  <c r="H531" i="6"/>
  <c r="F531" i="6"/>
  <c r="E531" i="6" s="1"/>
  <c r="H475" i="6"/>
  <c r="F475" i="6"/>
  <c r="E475" i="6" s="1"/>
  <c r="F55" i="6"/>
  <c r="E55" i="6" s="1"/>
  <c r="H55" i="6"/>
  <c r="H433" i="6"/>
  <c r="F433" i="6"/>
  <c r="E433" i="6" s="1"/>
  <c r="H447" i="6"/>
  <c r="F447" i="6"/>
  <c r="E447" i="6" s="1"/>
  <c r="H83" i="6"/>
  <c r="F83" i="6"/>
  <c r="E83" i="6" s="1"/>
  <c r="U31" i="14"/>
  <c r="H41" i="14"/>
  <c r="F42" i="14" s="1" a="1"/>
  <c r="F42" i="14" s="1"/>
  <c r="E26" i="6" l="1"/>
  <c r="D27" i="6" s="1" a="1"/>
  <c r="D27" i="6" s="1"/>
  <c r="V31" i="14"/>
  <c r="W31" i="14" s="1"/>
  <c r="T31" i="14"/>
  <c r="S31" i="14" s="1"/>
  <c r="G42" i="14"/>
  <c r="G27" i="6" l="1"/>
  <c r="H42" i="14"/>
  <c r="F43" i="14" s="1" a="1"/>
  <c r="F43" i="14" s="1"/>
  <c r="H27" i="6" l="1"/>
  <c r="F27" i="6"/>
  <c r="G43" i="14"/>
  <c r="L14" i="6" l="1" a="1"/>
  <c r="E27" i="6"/>
  <c r="H43" i="14"/>
  <c r="F44" i="14" s="1" a="1"/>
  <c r="F44" i="14" s="1"/>
  <c r="N21" i="6" l="1"/>
  <c r="M21" i="6"/>
  <c r="N15" i="6"/>
  <c r="N16" i="6"/>
  <c r="N17" i="6"/>
  <c r="N18" i="6"/>
  <c r="N19" i="6"/>
  <c r="N20" i="6"/>
  <c r="M20" i="6"/>
  <c r="M19" i="6"/>
  <c r="O16" i="6"/>
  <c r="M15" i="6"/>
  <c r="M18" i="6"/>
  <c r="M17" i="6"/>
  <c r="M16" i="6"/>
  <c r="L14" i="6"/>
  <c r="N14" i="6" s="1"/>
  <c r="G44" i="14"/>
  <c r="H44" i="14" s="1"/>
  <c r="F45" i="14" s="1" a="1"/>
  <c r="F45" i="14" s="1"/>
  <c r="M14" i="6" l="1"/>
  <c r="K14" i="6"/>
  <c r="G45" i="14"/>
  <c r="H45" i="14" s="1"/>
  <c r="F46" i="14" s="1" a="1"/>
  <c r="F46" i="14" s="1"/>
  <c r="K15" i="6" l="1"/>
  <c r="G46" i="14"/>
  <c r="H46" i="14" s="1"/>
  <c r="F47" i="14" s="1" a="1"/>
  <c r="F47" i="14" s="1"/>
  <c r="K16" i="6" l="1"/>
  <c r="G47" i="14"/>
  <c r="K17" i="6" l="1"/>
  <c r="K18" i="6" s="1"/>
  <c r="K19" i="6" s="1"/>
  <c r="K20" i="6" s="1"/>
  <c r="K21" i="6" s="1"/>
  <c r="H47" i="14"/>
  <c r="F48" i="14" s="1" a="1"/>
  <c r="F48" i="14" s="1"/>
  <c r="G48" i="14" l="1"/>
  <c r="H48" i="14" l="1"/>
  <c r="F49" i="14" s="1" a="1"/>
  <c r="F49" i="14" s="1"/>
  <c r="G49" i="14" l="1"/>
  <c r="H49" i="14" l="1"/>
  <c r="F50" i="14" s="1" a="1"/>
  <c r="F50" i="14" s="1"/>
  <c r="G50" i="14" l="1"/>
  <c r="H50" i="14" l="1"/>
  <c r="F51" i="14" s="1" a="1"/>
  <c r="F51" i="14" s="1"/>
  <c r="G51" i="14" l="1"/>
  <c r="H51" i="14" l="1"/>
  <c r="F52" i="14" s="1" a="1"/>
  <c r="F52" i="14" s="1"/>
  <c r="G52" i="14" l="1"/>
  <c r="H52" i="14" l="1"/>
  <c r="F53" i="14" s="1" a="1"/>
  <c r="F53" i="14" s="1"/>
  <c r="G53" i="14" l="1"/>
  <c r="H53" i="14" l="1"/>
  <c r="F54" i="14" s="1" a="1"/>
  <c r="F54" i="14" s="1"/>
  <c r="G54" i="14" l="1"/>
  <c r="J33" i="14" l="1" a="1"/>
  <c r="J33" i="14" s="1"/>
  <c r="J25" i="14" a="1"/>
  <c r="J25" i="14" s="1"/>
  <c r="J50" i="14" a="1"/>
  <c r="J50" i="14" s="1"/>
  <c r="J52" i="14" a="1"/>
  <c r="J52" i="14" s="1"/>
  <c r="J51" i="14" a="1"/>
  <c r="J51" i="14" s="1"/>
  <c r="J28" i="14" a="1"/>
  <c r="J28" i="14" s="1"/>
  <c r="J41" i="14" a="1"/>
  <c r="J41" i="14" s="1"/>
  <c r="J31" i="14" a="1"/>
  <c r="J31" i="14" s="1"/>
  <c r="J40" i="14" a="1"/>
  <c r="J40" i="14" s="1"/>
  <c r="J47" i="14" a="1"/>
  <c r="J47" i="14" s="1"/>
  <c r="J46" i="14" a="1"/>
  <c r="J46" i="14" s="1"/>
  <c r="J37" i="14" a="1"/>
  <c r="J37" i="14" s="1"/>
  <c r="J30" i="14" a="1"/>
  <c r="J30" i="14" s="1"/>
  <c r="J43" i="14" a="1"/>
  <c r="J43" i="14" s="1"/>
  <c r="J36" i="14" a="1"/>
  <c r="J36" i="14" s="1"/>
  <c r="J34" i="14" a="1"/>
  <c r="J34" i="14" s="1"/>
  <c r="J45" i="14" a="1"/>
  <c r="J45" i="14" s="1"/>
  <c r="J38" i="14" a="1"/>
  <c r="J38" i="14" s="1"/>
  <c r="J39" i="14" a="1"/>
  <c r="J39" i="14" s="1"/>
  <c r="J48" i="14" a="1"/>
  <c r="J48" i="14" s="1"/>
  <c r="J35" i="14" a="1"/>
  <c r="J35" i="14" s="1"/>
  <c r="J42" i="14" a="1"/>
  <c r="J42" i="14" s="1"/>
  <c r="J53" i="14" a="1"/>
  <c r="J53" i="14" s="1"/>
  <c r="J29" i="14" a="1"/>
  <c r="J29" i="14" s="1"/>
  <c r="J49" i="14" a="1"/>
  <c r="J49" i="14" s="1"/>
  <c r="J44" i="14" a="1"/>
  <c r="J44" i="14" s="1"/>
  <c r="J54" i="14" a="1"/>
  <c r="J54" i="14" s="1"/>
  <c r="J26" i="14" a="1"/>
  <c r="J26" i="14" s="1"/>
  <c r="J32" i="14" a="1"/>
  <c r="J32" i="14" s="1"/>
  <c r="J27" i="14" a="1"/>
  <c r="J27" i="14" s="1"/>
  <c r="H54" i="14"/>
  <c r="I34" i="14" l="1"/>
  <c r="L34" i="14"/>
  <c r="K34" i="14"/>
  <c r="L43" i="14"/>
  <c r="K43" i="14"/>
  <c r="I43" i="14"/>
  <c r="K40" i="14"/>
  <c r="L40" i="14"/>
  <c r="I40" i="14"/>
  <c r="I31" i="14"/>
  <c r="L31" i="14"/>
  <c r="K31" i="14"/>
  <c r="I37" i="14"/>
  <c r="K37" i="14"/>
  <c r="L37" i="14"/>
  <c r="L28" i="14"/>
  <c r="I28" i="14"/>
  <c r="K28" i="14"/>
  <c r="L54" i="14"/>
  <c r="K54" i="14"/>
  <c r="I54" i="14"/>
  <c r="L51" i="14"/>
  <c r="K51" i="14"/>
  <c r="I51" i="14"/>
  <c r="K36" i="14"/>
  <c r="L36" i="14"/>
  <c r="I36" i="14"/>
  <c r="L26" i="14"/>
  <c r="I26" i="14"/>
  <c r="K26" i="14"/>
  <c r="L47" i="14"/>
  <c r="I47" i="14"/>
  <c r="K47" i="14"/>
  <c r="I41" i="14"/>
  <c r="L41" i="14"/>
  <c r="K41" i="14"/>
  <c r="K48" i="14"/>
  <c r="I48" i="14"/>
  <c r="L48" i="14"/>
  <c r="L52" i="14"/>
  <c r="K52" i="14"/>
  <c r="I52" i="14"/>
  <c r="L32" i="14"/>
  <c r="K32" i="14"/>
  <c r="I32" i="14"/>
  <c r="I49" i="14"/>
  <c r="L49" i="14"/>
  <c r="K49" i="14"/>
  <c r="K53" i="14"/>
  <c r="I53" i="14"/>
  <c r="L53" i="14"/>
  <c r="I39" i="14"/>
  <c r="L39" i="14"/>
  <c r="K39" i="14"/>
  <c r="K50" i="14"/>
  <c r="I50" i="14"/>
  <c r="L50" i="14"/>
  <c r="I30" i="14"/>
  <c r="L30" i="14"/>
  <c r="K30" i="14"/>
  <c r="L44" i="14"/>
  <c r="K44" i="14"/>
  <c r="I44" i="14"/>
  <c r="K42" i="14"/>
  <c r="I42" i="14"/>
  <c r="L42" i="14"/>
  <c r="L38" i="14"/>
  <c r="K38" i="14"/>
  <c r="I38" i="14"/>
  <c r="K25" i="14"/>
  <c r="L25" i="14"/>
  <c r="I25" i="14"/>
  <c r="L27" i="14"/>
  <c r="K27" i="14"/>
  <c r="I27" i="14"/>
  <c r="L46" i="14"/>
  <c r="K46" i="14"/>
  <c r="I46" i="14"/>
  <c r="K29" i="14"/>
  <c r="L29" i="14"/>
  <c r="I29" i="14"/>
  <c r="L35" i="14"/>
  <c r="K35" i="14"/>
  <c r="I35" i="14"/>
  <c r="I45" i="14"/>
  <c r="L45" i="14"/>
  <c r="K45" i="14"/>
  <c r="I33" i="14"/>
  <c r="L33" i="14"/>
  <c r="K33" i="14"/>
  <c r="AK5" i="14" l="1"/>
  <c r="AK3" i="14" a="1"/>
  <c r="AK3" i="14" s="1"/>
  <c r="AK4" i="14"/>
  <c r="O7" i="12" l="1" a="1"/>
  <c r="O7" i="12"/>
  <c r="O6" i="12"/>
  <c r="P160" i="12"/>
  <c r="N160" i="12"/>
  <c r="P3" i="12" s="1"/>
  <c r="P1" i="12"/>
  <c r="O1" i="12"/>
  <c r="A1" i="12"/>
  <c r="D84" i="12"/>
  <c r="D83" i="12"/>
  <c r="D82" i="12"/>
  <c r="D81" i="12"/>
  <c r="D80" i="12"/>
  <c r="D79" i="12"/>
  <c r="D78" i="12"/>
  <c r="D77" i="12"/>
  <c r="D76" i="12"/>
  <c r="D75" i="12"/>
  <c r="D74" i="12"/>
  <c r="D73" i="12"/>
  <c r="D72" i="12"/>
  <c r="D71" i="12"/>
  <c r="D70" i="12"/>
  <c r="D69" i="12"/>
  <c r="D68" i="12"/>
  <c r="D67" i="12"/>
  <c r="D66" i="12"/>
  <c r="D65" i="12"/>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E19" i="12"/>
  <c r="E20" i="12" s="1"/>
  <c r="D19" i="12"/>
  <c r="C19" i="12"/>
  <c r="E18" i="12"/>
  <c r="D18" i="12"/>
  <c r="C18" i="12"/>
  <c r="C17" i="5"/>
  <c r="Z646" i="6"/>
  <c r="X646" i="6"/>
  <c r="V4" i="6" s="1"/>
  <c r="Y7" i="6" a="1"/>
  <c r="Y7" i="6" s="1"/>
  <c r="Y6" i="6"/>
  <c r="Z1" i="6"/>
  <c r="Y1" i="6"/>
  <c r="A1" i="6"/>
  <c r="AB156" i="5"/>
  <c r="Z156" i="5"/>
  <c r="X4" i="5" s="1"/>
  <c r="K153" i="5"/>
  <c r="J153" i="5"/>
  <c r="I153" i="5"/>
  <c r="K152" i="5"/>
  <c r="J152" i="5"/>
  <c r="I152" i="5"/>
  <c r="K151" i="5"/>
  <c r="J151" i="5"/>
  <c r="I151" i="5"/>
  <c r="K150" i="5"/>
  <c r="J150" i="5"/>
  <c r="I150" i="5"/>
  <c r="K149" i="5"/>
  <c r="J149" i="5"/>
  <c r="I149" i="5"/>
  <c r="K148" i="5"/>
  <c r="J148" i="5"/>
  <c r="I148" i="5"/>
  <c r="K147" i="5"/>
  <c r="J147" i="5"/>
  <c r="I147" i="5"/>
  <c r="K146" i="5"/>
  <c r="J146" i="5"/>
  <c r="I146" i="5"/>
  <c r="K145" i="5"/>
  <c r="J145" i="5"/>
  <c r="I145" i="5"/>
  <c r="K144" i="5"/>
  <c r="J144" i="5"/>
  <c r="I144" i="5"/>
  <c r="K143" i="5"/>
  <c r="J143" i="5"/>
  <c r="I143" i="5"/>
  <c r="K142" i="5"/>
  <c r="J142" i="5"/>
  <c r="I142" i="5"/>
  <c r="C142" i="5"/>
  <c r="K141" i="5"/>
  <c r="J141" i="5"/>
  <c r="I141" i="5"/>
  <c r="K140" i="5"/>
  <c r="J140" i="5"/>
  <c r="I140" i="5"/>
  <c r="C140" i="5"/>
  <c r="C141" i="5" s="1"/>
  <c r="C144" i="5" s="1"/>
  <c r="C145" i="5" s="1"/>
  <c r="C146" i="5" s="1"/>
  <c r="C147" i="5" s="1"/>
  <c r="C143" i="5" s="1"/>
  <c r="D140" i="5" s="1" a="1"/>
  <c r="D140" i="5" s="1"/>
  <c r="K139" i="5"/>
  <c r="J139" i="5"/>
  <c r="I139" i="5"/>
  <c r="K138" i="5"/>
  <c r="J138" i="5"/>
  <c r="I138" i="5"/>
  <c r="K137" i="5"/>
  <c r="J137" i="5"/>
  <c r="I137" i="5"/>
  <c r="K136" i="5"/>
  <c r="J136" i="5"/>
  <c r="I136" i="5"/>
  <c r="K135" i="5"/>
  <c r="J135" i="5"/>
  <c r="I135" i="5"/>
  <c r="K134" i="5"/>
  <c r="J134" i="5"/>
  <c r="I134" i="5"/>
  <c r="K133" i="5"/>
  <c r="J133" i="5"/>
  <c r="I133" i="5"/>
  <c r="K132" i="5"/>
  <c r="J132" i="5"/>
  <c r="I132" i="5"/>
  <c r="K131" i="5"/>
  <c r="J131" i="5"/>
  <c r="I131" i="5"/>
  <c r="K130" i="5"/>
  <c r="J130" i="5"/>
  <c r="I130" i="5"/>
  <c r="K129" i="5"/>
  <c r="J129" i="5"/>
  <c r="I129" i="5"/>
  <c r="K128" i="5"/>
  <c r="J128" i="5"/>
  <c r="I128" i="5"/>
  <c r="C128" i="5"/>
  <c r="K127" i="5"/>
  <c r="J127" i="5"/>
  <c r="I127" i="5"/>
  <c r="K126" i="5"/>
  <c r="J126" i="5"/>
  <c r="I126" i="5"/>
  <c r="C126" i="5"/>
  <c r="C127" i="5" s="1"/>
  <c r="K125" i="5"/>
  <c r="J125" i="5"/>
  <c r="I125" i="5"/>
  <c r="K124" i="5"/>
  <c r="J124" i="5"/>
  <c r="I124" i="5"/>
  <c r="K123" i="5"/>
  <c r="J123" i="5"/>
  <c r="I123" i="5"/>
  <c r="K122" i="5"/>
  <c r="J122" i="5"/>
  <c r="I122" i="5"/>
  <c r="K121" i="5"/>
  <c r="J121" i="5"/>
  <c r="I121" i="5"/>
  <c r="K120" i="5"/>
  <c r="J120" i="5"/>
  <c r="I120" i="5"/>
  <c r="K119" i="5"/>
  <c r="J119" i="5"/>
  <c r="I119" i="5"/>
  <c r="K118" i="5"/>
  <c r="J118" i="5"/>
  <c r="I118" i="5"/>
  <c r="K117" i="5"/>
  <c r="J117" i="5"/>
  <c r="I117" i="5"/>
  <c r="K116" i="5"/>
  <c r="J116" i="5"/>
  <c r="I116" i="5"/>
  <c r="K115" i="5"/>
  <c r="J115" i="5"/>
  <c r="I115" i="5"/>
  <c r="K114" i="5"/>
  <c r="J114" i="5"/>
  <c r="I114" i="5"/>
  <c r="C114" i="5"/>
  <c r="K113" i="5"/>
  <c r="J113" i="5"/>
  <c r="I113" i="5"/>
  <c r="K112" i="5"/>
  <c r="J112" i="5"/>
  <c r="I112" i="5"/>
  <c r="C112" i="5"/>
  <c r="C113" i="5" s="1"/>
  <c r="C116" i="5" s="1"/>
  <c r="C117" i="5" s="1"/>
  <c r="C118" i="5" s="1"/>
  <c r="C119" i="5" s="1"/>
  <c r="C115" i="5" s="1"/>
  <c r="D112" i="5" s="1" a="1"/>
  <c r="D112" i="5" s="1"/>
  <c r="K111" i="5"/>
  <c r="J111" i="5"/>
  <c r="I111" i="5"/>
  <c r="K110" i="5"/>
  <c r="J110" i="5"/>
  <c r="I110" i="5"/>
  <c r="K109" i="5"/>
  <c r="J109" i="5"/>
  <c r="I109" i="5"/>
  <c r="K108" i="5"/>
  <c r="J108" i="5"/>
  <c r="I108" i="5"/>
  <c r="K107" i="5"/>
  <c r="J107" i="5"/>
  <c r="I107" i="5"/>
  <c r="K106" i="5"/>
  <c r="J106" i="5"/>
  <c r="I106" i="5"/>
  <c r="K105" i="5"/>
  <c r="J105" i="5"/>
  <c r="I105" i="5"/>
  <c r="K104" i="5"/>
  <c r="J104" i="5"/>
  <c r="I104" i="5"/>
  <c r="K103" i="5"/>
  <c r="J103" i="5"/>
  <c r="I103" i="5"/>
  <c r="K102" i="5"/>
  <c r="J102" i="5"/>
  <c r="I102" i="5"/>
  <c r="K101" i="5"/>
  <c r="J101" i="5"/>
  <c r="I101" i="5"/>
  <c r="K100" i="5"/>
  <c r="J100" i="5"/>
  <c r="I100" i="5"/>
  <c r="C100" i="5"/>
  <c r="K99" i="5"/>
  <c r="J99" i="5"/>
  <c r="I99" i="5"/>
  <c r="K98" i="5"/>
  <c r="J98" i="5"/>
  <c r="I98" i="5"/>
  <c r="C98" i="5"/>
  <c r="C99" i="5" s="1"/>
  <c r="C102" i="5" s="1"/>
  <c r="C103" i="5" s="1"/>
  <c r="C104" i="5" s="1"/>
  <c r="C105" i="5" s="1"/>
  <c r="C101" i="5" s="1"/>
  <c r="D98" i="5" s="1" a="1"/>
  <c r="D98" i="5" s="1"/>
  <c r="K97" i="5"/>
  <c r="J97" i="5"/>
  <c r="I97" i="5"/>
  <c r="K96" i="5"/>
  <c r="J96" i="5"/>
  <c r="I96" i="5"/>
  <c r="K95" i="5"/>
  <c r="J95" i="5"/>
  <c r="I95" i="5"/>
  <c r="K94" i="5"/>
  <c r="J94" i="5"/>
  <c r="I94" i="5"/>
  <c r="K93" i="5"/>
  <c r="J93" i="5"/>
  <c r="I93" i="5"/>
  <c r="K92" i="5"/>
  <c r="J92" i="5"/>
  <c r="I92" i="5"/>
  <c r="K91" i="5"/>
  <c r="J91" i="5"/>
  <c r="I91" i="5"/>
  <c r="K90" i="5"/>
  <c r="J90" i="5"/>
  <c r="I90" i="5"/>
  <c r="K89" i="5"/>
  <c r="J89" i="5"/>
  <c r="I89" i="5"/>
  <c r="K88" i="5"/>
  <c r="J88" i="5"/>
  <c r="I88" i="5"/>
  <c r="K87" i="5"/>
  <c r="J87" i="5"/>
  <c r="I87" i="5"/>
  <c r="K86" i="5"/>
  <c r="J86" i="5"/>
  <c r="I86" i="5"/>
  <c r="C86" i="5"/>
  <c r="K85" i="5"/>
  <c r="J85" i="5"/>
  <c r="I85" i="5"/>
  <c r="K84" i="5"/>
  <c r="J84" i="5"/>
  <c r="I84" i="5"/>
  <c r="C84" i="5"/>
  <c r="C85" i="5" s="1"/>
  <c r="K83" i="5"/>
  <c r="J83" i="5"/>
  <c r="I83" i="5"/>
  <c r="K82" i="5"/>
  <c r="J82" i="5"/>
  <c r="I82" i="5"/>
  <c r="K81" i="5"/>
  <c r="J81" i="5"/>
  <c r="I81" i="5"/>
  <c r="K80" i="5"/>
  <c r="J80" i="5"/>
  <c r="I80" i="5"/>
  <c r="K79" i="5"/>
  <c r="J79" i="5"/>
  <c r="I79" i="5"/>
  <c r="K78" i="5"/>
  <c r="J78" i="5"/>
  <c r="I78" i="5"/>
  <c r="K77" i="5"/>
  <c r="J77" i="5"/>
  <c r="I77" i="5"/>
  <c r="K76" i="5"/>
  <c r="J76" i="5"/>
  <c r="I76" i="5"/>
  <c r="K75" i="5"/>
  <c r="J75" i="5"/>
  <c r="I75" i="5"/>
  <c r="K74" i="5"/>
  <c r="J74" i="5"/>
  <c r="I74" i="5"/>
  <c r="K73" i="5"/>
  <c r="J73" i="5"/>
  <c r="I73" i="5"/>
  <c r="K72" i="5"/>
  <c r="J72" i="5"/>
  <c r="I72" i="5"/>
  <c r="C72" i="5"/>
  <c r="K71" i="5"/>
  <c r="J71" i="5"/>
  <c r="I71" i="5"/>
  <c r="K70" i="5"/>
  <c r="J70" i="5"/>
  <c r="I70" i="5"/>
  <c r="C70" i="5"/>
  <c r="C71" i="5" s="1"/>
  <c r="C74" i="5" s="1"/>
  <c r="C75" i="5" s="1"/>
  <c r="C76" i="5" s="1"/>
  <c r="C77" i="5" s="1"/>
  <c r="C73" i="5" s="1"/>
  <c r="D70" i="5" s="1" a="1"/>
  <c r="D70" i="5" s="1"/>
  <c r="K69" i="5"/>
  <c r="J69" i="5"/>
  <c r="I69" i="5"/>
  <c r="K68" i="5"/>
  <c r="J68" i="5"/>
  <c r="I68" i="5"/>
  <c r="K67" i="5"/>
  <c r="J67" i="5"/>
  <c r="I67" i="5"/>
  <c r="K66" i="5"/>
  <c r="J66" i="5"/>
  <c r="I66" i="5"/>
  <c r="K65" i="5"/>
  <c r="J65" i="5"/>
  <c r="I65" i="5"/>
  <c r="K64" i="5"/>
  <c r="J64" i="5"/>
  <c r="I64" i="5"/>
  <c r="K63" i="5"/>
  <c r="J63" i="5"/>
  <c r="I63" i="5"/>
  <c r="K62" i="5"/>
  <c r="J62" i="5"/>
  <c r="I62" i="5"/>
  <c r="K61" i="5"/>
  <c r="J61" i="5"/>
  <c r="I61" i="5"/>
  <c r="K60" i="5"/>
  <c r="J60" i="5"/>
  <c r="I60" i="5"/>
  <c r="K59" i="5"/>
  <c r="J59" i="5"/>
  <c r="I59" i="5"/>
  <c r="K58" i="5"/>
  <c r="J58" i="5"/>
  <c r="I58" i="5"/>
  <c r="C58" i="5"/>
  <c r="K57" i="5"/>
  <c r="J57" i="5"/>
  <c r="I57" i="5"/>
  <c r="K56" i="5"/>
  <c r="J56" i="5"/>
  <c r="I56" i="5"/>
  <c r="C56" i="5"/>
  <c r="K55" i="5"/>
  <c r="J55" i="5"/>
  <c r="I55" i="5"/>
  <c r="K54" i="5"/>
  <c r="J54" i="5"/>
  <c r="I54" i="5"/>
  <c r="K53" i="5"/>
  <c r="J53" i="5"/>
  <c r="I53" i="5"/>
  <c r="K52" i="5"/>
  <c r="J52" i="5"/>
  <c r="I52" i="5"/>
  <c r="K51" i="5"/>
  <c r="J51" i="5"/>
  <c r="I51" i="5"/>
  <c r="K50" i="5"/>
  <c r="J50" i="5"/>
  <c r="I50" i="5"/>
  <c r="K49" i="5"/>
  <c r="J49" i="5"/>
  <c r="I49" i="5"/>
  <c r="K48" i="5"/>
  <c r="J48" i="5"/>
  <c r="I48" i="5"/>
  <c r="K47" i="5"/>
  <c r="J47" i="5"/>
  <c r="I47" i="5"/>
  <c r="K46" i="5"/>
  <c r="J46" i="5"/>
  <c r="I46" i="5"/>
  <c r="K45" i="5"/>
  <c r="J45" i="5"/>
  <c r="I45" i="5"/>
  <c r="K44" i="5"/>
  <c r="J44" i="5"/>
  <c r="I44" i="5"/>
  <c r="C44" i="5"/>
  <c r="K43" i="5"/>
  <c r="J43" i="5"/>
  <c r="I43" i="5"/>
  <c r="K42" i="5"/>
  <c r="J42" i="5"/>
  <c r="I42" i="5"/>
  <c r="C42" i="5"/>
  <c r="C43" i="5" s="1"/>
  <c r="C46" i="5" s="1"/>
  <c r="C47" i="5" s="1"/>
  <c r="C48" i="5" s="1"/>
  <c r="C49" i="5" s="1"/>
  <c r="C45" i="5" s="1"/>
  <c r="D42" i="5" s="1" a="1"/>
  <c r="D42" i="5" s="1"/>
  <c r="K41" i="5"/>
  <c r="J41" i="5"/>
  <c r="I41" i="5"/>
  <c r="K40" i="5"/>
  <c r="J40" i="5"/>
  <c r="I40" i="5"/>
  <c r="K39" i="5"/>
  <c r="J39" i="5"/>
  <c r="I39" i="5"/>
  <c r="K38" i="5"/>
  <c r="J38" i="5"/>
  <c r="I38" i="5"/>
  <c r="K37" i="5"/>
  <c r="J37" i="5"/>
  <c r="I37" i="5"/>
  <c r="K36" i="5"/>
  <c r="J36" i="5"/>
  <c r="I36" i="5"/>
  <c r="K35" i="5"/>
  <c r="J35" i="5"/>
  <c r="I35" i="5"/>
  <c r="K34" i="5"/>
  <c r="J34" i="5"/>
  <c r="I34" i="5"/>
  <c r="K33" i="5"/>
  <c r="J33" i="5"/>
  <c r="I33" i="5"/>
  <c r="K32" i="5"/>
  <c r="J32" i="5"/>
  <c r="I32" i="5"/>
  <c r="K31" i="5"/>
  <c r="J31" i="5"/>
  <c r="I31" i="5"/>
  <c r="K30" i="5"/>
  <c r="J30" i="5"/>
  <c r="I30" i="5"/>
  <c r="C30" i="5"/>
  <c r="K29" i="5"/>
  <c r="J29" i="5"/>
  <c r="I29" i="5"/>
  <c r="K28" i="5"/>
  <c r="J28" i="5"/>
  <c r="I28" i="5"/>
  <c r="C28" i="5"/>
  <c r="C29" i="5" s="1"/>
  <c r="C32" i="5" s="1"/>
  <c r="C33" i="5" s="1"/>
  <c r="C34" i="5" s="1"/>
  <c r="C35" i="5" s="1"/>
  <c r="C31" i="5" s="1"/>
  <c r="D28" i="5" s="1" a="1"/>
  <c r="D28" i="5" s="1"/>
  <c r="K27" i="5"/>
  <c r="J27" i="5"/>
  <c r="I27" i="5"/>
  <c r="K26" i="5"/>
  <c r="J26" i="5"/>
  <c r="I26" i="5"/>
  <c r="K25" i="5"/>
  <c r="J25" i="5"/>
  <c r="I25" i="5"/>
  <c r="P24" i="5"/>
  <c r="O24" i="5"/>
  <c r="N24" i="5"/>
  <c r="M24" i="5"/>
  <c r="K24" i="5"/>
  <c r="J24" i="5"/>
  <c r="I24" i="5"/>
  <c r="N23" i="5"/>
  <c r="K23" i="5"/>
  <c r="J23" i="5"/>
  <c r="I23" i="5"/>
  <c r="N22" i="5"/>
  <c r="K22" i="5"/>
  <c r="J22" i="5"/>
  <c r="I22" i="5"/>
  <c r="N21" i="5"/>
  <c r="K21" i="5"/>
  <c r="J21" i="5"/>
  <c r="I21" i="5"/>
  <c r="R20" i="5"/>
  <c r="N20" i="5"/>
  <c r="K20" i="5"/>
  <c r="J20" i="5"/>
  <c r="I20" i="5"/>
  <c r="N19" i="5"/>
  <c r="N18" i="5"/>
  <c r="N17" i="5"/>
  <c r="N16" i="5"/>
  <c r="C16" i="5"/>
  <c r="N15" i="5"/>
  <c r="N14" i="5"/>
  <c r="C14" i="5"/>
  <c r="C15" i="5" s="1"/>
  <c r="C18" i="5" s="1"/>
  <c r="C19" i="5" s="1"/>
  <c r="C20" i="5" s="1"/>
  <c r="C21" i="5" s="1"/>
  <c r="M13" i="5"/>
  <c r="R8" i="5" s="1"/>
  <c r="R11" i="5"/>
  <c r="AA7" i="5" a="1"/>
  <c r="AA7" i="5" s="1"/>
  <c r="AA6" i="5"/>
  <c r="L6" i="5"/>
  <c r="P5" i="5"/>
  <c r="O5" i="5"/>
  <c r="N5" i="5"/>
  <c r="M5" i="5"/>
  <c r="L5" i="5"/>
  <c r="L8" i="5" s="1"/>
  <c r="K5" i="5"/>
  <c r="J5" i="5"/>
  <c r="I5" i="5"/>
  <c r="H5" i="5"/>
  <c r="G5" i="5"/>
  <c r="F5" i="5"/>
  <c r="E5" i="5"/>
  <c r="D5" i="5"/>
  <c r="C5" i="5"/>
  <c r="P4" i="5"/>
  <c r="O4" i="5"/>
  <c r="N4" i="5"/>
  <c r="M4" i="5"/>
  <c r="L4" i="5"/>
  <c r="R23" i="5" s="1"/>
  <c r="K4" i="5"/>
  <c r="J4" i="5"/>
  <c r="I4" i="5"/>
  <c r="H4" i="5"/>
  <c r="G4" i="5"/>
  <c r="F4" i="5"/>
  <c r="E4" i="5"/>
  <c r="D4" i="5"/>
  <c r="C4" i="5"/>
  <c r="AB1" i="5"/>
  <c r="AA1" i="5"/>
  <c r="A1" i="5"/>
  <c r="Y646" i="4"/>
  <c r="W646" i="4"/>
  <c r="U4" i="4" s="1"/>
  <c r="I643" i="4"/>
  <c r="I642" i="4"/>
  <c r="I641" i="4"/>
  <c r="I640" i="4"/>
  <c r="I639" i="4"/>
  <c r="I638" i="4"/>
  <c r="I637" i="4"/>
  <c r="I636" i="4"/>
  <c r="I635" i="4"/>
  <c r="I634" i="4"/>
  <c r="I633" i="4"/>
  <c r="I632" i="4"/>
  <c r="C632" i="4"/>
  <c r="I631" i="4"/>
  <c r="I630" i="4"/>
  <c r="C630" i="4"/>
  <c r="C631" i="4" s="1"/>
  <c r="I629" i="4"/>
  <c r="I628" i="4"/>
  <c r="I627" i="4"/>
  <c r="I626" i="4"/>
  <c r="I625" i="4"/>
  <c r="I624" i="4"/>
  <c r="I623" i="4"/>
  <c r="I622" i="4"/>
  <c r="I621" i="4"/>
  <c r="I620" i="4"/>
  <c r="I619" i="4"/>
  <c r="I618" i="4"/>
  <c r="C618" i="4"/>
  <c r="I617" i="4"/>
  <c r="I616" i="4"/>
  <c r="C616" i="4"/>
  <c r="C617" i="4" s="1"/>
  <c r="C620" i="4" s="1"/>
  <c r="C621" i="4" s="1"/>
  <c r="C622" i="4" s="1"/>
  <c r="C623" i="4" s="1"/>
  <c r="C619" i="4" s="1"/>
  <c r="D616" i="4" s="1" a="1"/>
  <c r="D616" i="4" s="1"/>
  <c r="I615" i="4"/>
  <c r="I614" i="4"/>
  <c r="I613" i="4"/>
  <c r="I612" i="4"/>
  <c r="I611" i="4"/>
  <c r="I610" i="4"/>
  <c r="I609" i="4"/>
  <c r="I608" i="4"/>
  <c r="I607" i="4"/>
  <c r="I606" i="4"/>
  <c r="I605" i="4"/>
  <c r="I604" i="4"/>
  <c r="C604" i="4"/>
  <c r="I603" i="4"/>
  <c r="I602" i="4"/>
  <c r="C602" i="4"/>
  <c r="C603" i="4" s="1"/>
  <c r="C606" i="4" s="1"/>
  <c r="C607" i="4" s="1"/>
  <c r="C608" i="4" s="1"/>
  <c r="C609" i="4" s="1"/>
  <c r="C605" i="4" s="1"/>
  <c r="D602" i="4" s="1" a="1"/>
  <c r="D602" i="4" s="1"/>
  <c r="I601" i="4"/>
  <c r="I600" i="4"/>
  <c r="I599" i="4"/>
  <c r="I598" i="4"/>
  <c r="I597" i="4"/>
  <c r="I596" i="4"/>
  <c r="I595" i="4"/>
  <c r="I594" i="4"/>
  <c r="I593" i="4"/>
  <c r="I592" i="4"/>
  <c r="I591" i="4"/>
  <c r="I590" i="4"/>
  <c r="C590" i="4"/>
  <c r="I589" i="4"/>
  <c r="I588" i="4"/>
  <c r="C588" i="4"/>
  <c r="C589" i="4" s="1"/>
  <c r="C592" i="4" s="1"/>
  <c r="C593" i="4" s="1"/>
  <c r="C594" i="4" s="1"/>
  <c r="C595" i="4" s="1"/>
  <c r="C591" i="4" s="1"/>
  <c r="D588" i="4" s="1" a="1"/>
  <c r="D588" i="4" s="1"/>
  <c r="G588" i="4" s="1"/>
  <c r="I587" i="4"/>
  <c r="I586" i="4"/>
  <c r="I585" i="4"/>
  <c r="I584" i="4"/>
  <c r="I583" i="4"/>
  <c r="I582" i="4"/>
  <c r="I581" i="4"/>
  <c r="I580" i="4"/>
  <c r="I579" i="4"/>
  <c r="I578" i="4"/>
  <c r="I577" i="4"/>
  <c r="I576" i="4"/>
  <c r="C576" i="4"/>
  <c r="I575" i="4"/>
  <c r="I574" i="4"/>
  <c r="C574" i="4"/>
  <c r="C575" i="4" s="1"/>
  <c r="I573" i="4"/>
  <c r="I572" i="4"/>
  <c r="I571" i="4"/>
  <c r="I570" i="4"/>
  <c r="I569" i="4"/>
  <c r="I568" i="4"/>
  <c r="I567" i="4"/>
  <c r="I566" i="4"/>
  <c r="I565" i="4"/>
  <c r="I564" i="4"/>
  <c r="I563" i="4"/>
  <c r="I562" i="4"/>
  <c r="C562" i="4"/>
  <c r="I561" i="4"/>
  <c r="I560" i="4"/>
  <c r="C560" i="4"/>
  <c r="C561" i="4" s="1"/>
  <c r="I559" i="4"/>
  <c r="I558" i="4"/>
  <c r="I557" i="4"/>
  <c r="I556" i="4"/>
  <c r="I555" i="4"/>
  <c r="I554" i="4"/>
  <c r="I553" i="4"/>
  <c r="I552" i="4"/>
  <c r="I551" i="4"/>
  <c r="I550" i="4"/>
  <c r="I549" i="4"/>
  <c r="I548" i="4"/>
  <c r="C548" i="4"/>
  <c r="I547" i="4"/>
  <c r="I546" i="4"/>
  <c r="C546" i="4"/>
  <c r="I545" i="4"/>
  <c r="I544" i="4"/>
  <c r="I543" i="4"/>
  <c r="I542" i="4"/>
  <c r="I541" i="4"/>
  <c r="I540" i="4"/>
  <c r="I539" i="4"/>
  <c r="I538" i="4"/>
  <c r="I537" i="4"/>
  <c r="I536" i="4"/>
  <c r="I535" i="4"/>
  <c r="I534" i="4"/>
  <c r="C534" i="4"/>
  <c r="I533" i="4"/>
  <c r="I532" i="4"/>
  <c r="C532" i="4"/>
  <c r="C533" i="4" s="1"/>
  <c r="C536" i="4" s="1"/>
  <c r="C537" i="4" s="1"/>
  <c r="C538" i="4" s="1"/>
  <c r="C539" i="4" s="1"/>
  <c r="C535" i="4" s="1"/>
  <c r="D532" i="4" s="1" a="1"/>
  <c r="D532" i="4" s="1"/>
  <c r="I531" i="4"/>
  <c r="I530" i="4"/>
  <c r="I529" i="4"/>
  <c r="I528" i="4"/>
  <c r="I527" i="4"/>
  <c r="I526" i="4"/>
  <c r="I525" i="4"/>
  <c r="I524" i="4"/>
  <c r="I523" i="4"/>
  <c r="I522" i="4"/>
  <c r="I521" i="4"/>
  <c r="I520" i="4"/>
  <c r="C520" i="4"/>
  <c r="I519" i="4"/>
  <c r="I518" i="4"/>
  <c r="C518" i="4"/>
  <c r="C519" i="4" s="1"/>
  <c r="C522" i="4" s="1"/>
  <c r="C523" i="4" s="1"/>
  <c r="C524" i="4" s="1"/>
  <c r="C525" i="4" s="1"/>
  <c r="C521" i="4" s="1"/>
  <c r="D518" i="4" s="1" a="1"/>
  <c r="D518" i="4" s="1"/>
  <c r="I517" i="4"/>
  <c r="I516" i="4"/>
  <c r="I515" i="4"/>
  <c r="I514" i="4"/>
  <c r="I513" i="4"/>
  <c r="I512" i="4"/>
  <c r="I511" i="4"/>
  <c r="I510" i="4"/>
  <c r="I509" i="4"/>
  <c r="I508" i="4"/>
  <c r="I507" i="4"/>
  <c r="I506" i="4"/>
  <c r="C506" i="4"/>
  <c r="I505" i="4"/>
  <c r="I504" i="4"/>
  <c r="C504" i="4"/>
  <c r="C505" i="4" s="1"/>
  <c r="C508" i="4" s="1"/>
  <c r="C509" i="4" s="1"/>
  <c r="C510" i="4" s="1"/>
  <c r="C511" i="4" s="1"/>
  <c r="I503" i="4"/>
  <c r="I502" i="4"/>
  <c r="I501" i="4"/>
  <c r="I500" i="4"/>
  <c r="I499" i="4"/>
  <c r="I498" i="4"/>
  <c r="I497" i="4"/>
  <c r="I496" i="4"/>
  <c r="I495" i="4"/>
  <c r="I494" i="4"/>
  <c r="I493" i="4"/>
  <c r="I492" i="4"/>
  <c r="C492" i="4"/>
  <c r="I491" i="4"/>
  <c r="I490" i="4"/>
  <c r="C490" i="4"/>
  <c r="C491" i="4" s="1"/>
  <c r="C494" i="4" s="1"/>
  <c r="C495" i="4" s="1"/>
  <c r="C496" i="4" s="1"/>
  <c r="C497" i="4" s="1"/>
  <c r="C493" i="4" s="1"/>
  <c r="D490" i="4" s="1" a="1"/>
  <c r="D490" i="4" s="1"/>
  <c r="G490" i="4" s="1"/>
  <c r="I489" i="4"/>
  <c r="I488" i="4"/>
  <c r="I487" i="4"/>
  <c r="I486" i="4"/>
  <c r="I485" i="4"/>
  <c r="I484" i="4"/>
  <c r="I483" i="4"/>
  <c r="I482" i="4"/>
  <c r="I481" i="4"/>
  <c r="I480" i="4"/>
  <c r="I479" i="4"/>
  <c r="I478" i="4"/>
  <c r="C478" i="4"/>
  <c r="I477" i="4"/>
  <c r="I476" i="4"/>
  <c r="C476" i="4"/>
  <c r="C477" i="4" s="1"/>
  <c r="C480" i="4" s="1"/>
  <c r="C481" i="4" s="1"/>
  <c r="C482" i="4" s="1"/>
  <c r="C483" i="4" s="1"/>
  <c r="C479" i="4" s="1"/>
  <c r="D476" i="4" s="1" a="1"/>
  <c r="D476" i="4" s="1"/>
  <c r="I475" i="4"/>
  <c r="I474" i="4"/>
  <c r="I473" i="4"/>
  <c r="I472" i="4"/>
  <c r="I471" i="4"/>
  <c r="I470" i="4"/>
  <c r="I469" i="4"/>
  <c r="I468" i="4"/>
  <c r="I467" i="4"/>
  <c r="I466" i="4"/>
  <c r="I465" i="4"/>
  <c r="I464" i="4"/>
  <c r="C464" i="4"/>
  <c r="I463" i="4"/>
  <c r="I462" i="4"/>
  <c r="C462" i="4"/>
  <c r="I461" i="4"/>
  <c r="I460" i="4"/>
  <c r="I459" i="4"/>
  <c r="I458" i="4"/>
  <c r="I457" i="4"/>
  <c r="I456" i="4"/>
  <c r="I455" i="4"/>
  <c r="I454" i="4"/>
  <c r="I453" i="4"/>
  <c r="I452" i="4"/>
  <c r="I451" i="4"/>
  <c r="I450" i="4"/>
  <c r="C450" i="4"/>
  <c r="I449" i="4"/>
  <c r="I448" i="4"/>
  <c r="C448" i="4"/>
  <c r="C449" i="4" s="1"/>
  <c r="C452" i="4" s="1"/>
  <c r="C453" i="4" s="1"/>
  <c r="C454" i="4" s="1"/>
  <c r="C455" i="4" s="1"/>
  <c r="C451" i="4" s="1"/>
  <c r="D448" i="4" s="1" a="1"/>
  <c r="D448" i="4" s="1"/>
  <c r="I447" i="4"/>
  <c r="I446" i="4"/>
  <c r="I445" i="4"/>
  <c r="I444" i="4"/>
  <c r="I443" i="4"/>
  <c r="I442" i="4"/>
  <c r="I441" i="4"/>
  <c r="I440" i="4"/>
  <c r="I439" i="4"/>
  <c r="I438" i="4"/>
  <c r="I437" i="4"/>
  <c r="I436" i="4"/>
  <c r="C436" i="4"/>
  <c r="I435" i="4"/>
  <c r="I434" i="4"/>
  <c r="C434" i="4"/>
  <c r="C435" i="4" s="1"/>
  <c r="C438" i="4" s="1"/>
  <c r="C439" i="4" s="1"/>
  <c r="C440" i="4" s="1"/>
  <c r="C441" i="4" s="1"/>
  <c r="C437" i="4" s="1"/>
  <c r="D434" i="4" s="1" a="1"/>
  <c r="D434" i="4" s="1"/>
  <c r="I433" i="4"/>
  <c r="I432" i="4"/>
  <c r="I431" i="4"/>
  <c r="I430" i="4"/>
  <c r="I429" i="4"/>
  <c r="I428" i="4"/>
  <c r="I427" i="4"/>
  <c r="I426" i="4"/>
  <c r="I425" i="4"/>
  <c r="I424" i="4"/>
  <c r="I423" i="4"/>
  <c r="I422" i="4"/>
  <c r="C422" i="4"/>
  <c r="I421" i="4"/>
  <c r="I420" i="4"/>
  <c r="C420" i="4"/>
  <c r="C421" i="4" s="1"/>
  <c r="I419" i="4"/>
  <c r="I418" i="4"/>
  <c r="I417" i="4"/>
  <c r="I416" i="4"/>
  <c r="I415" i="4"/>
  <c r="I414" i="4"/>
  <c r="I413" i="4"/>
  <c r="I412" i="4"/>
  <c r="I411" i="4"/>
  <c r="I410" i="4"/>
  <c r="I409" i="4"/>
  <c r="I408" i="4"/>
  <c r="C408" i="4"/>
  <c r="I407" i="4"/>
  <c r="I406" i="4"/>
  <c r="C406" i="4"/>
  <c r="C407" i="4" s="1"/>
  <c r="I405" i="4"/>
  <c r="I404" i="4"/>
  <c r="I403" i="4"/>
  <c r="I402" i="4"/>
  <c r="I401" i="4"/>
  <c r="I400" i="4"/>
  <c r="I399" i="4"/>
  <c r="I398" i="4"/>
  <c r="I397" i="4"/>
  <c r="I396" i="4"/>
  <c r="I395" i="4"/>
  <c r="I394" i="4"/>
  <c r="C394" i="4"/>
  <c r="I393" i="4"/>
  <c r="I392" i="4"/>
  <c r="C392" i="4"/>
  <c r="C393" i="4" s="1"/>
  <c r="C396" i="4" s="1"/>
  <c r="C397" i="4" s="1"/>
  <c r="C398" i="4" s="1"/>
  <c r="C399" i="4" s="1"/>
  <c r="C395" i="4" s="1"/>
  <c r="D392" i="4" s="1" a="1"/>
  <c r="D392" i="4" s="1"/>
  <c r="I391" i="4"/>
  <c r="I390" i="4"/>
  <c r="I389" i="4"/>
  <c r="I388" i="4"/>
  <c r="I387" i="4"/>
  <c r="I386" i="4"/>
  <c r="I385" i="4"/>
  <c r="I384" i="4"/>
  <c r="I383" i="4"/>
  <c r="I382" i="4"/>
  <c r="I381" i="4"/>
  <c r="I380" i="4"/>
  <c r="C380" i="4"/>
  <c r="I379" i="4"/>
  <c r="I378" i="4"/>
  <c r="C378" i="4"/>
  <c r="I377" i="4"/>
  <c r="I376" i="4"/>
  <c r="I375" i="4"/>
  <c r="I374" i="4"/>
  <c r="I373" i="4"/>
  <c r="I372" i="4"/>
  <c r="I371" i="4"/>
  <c r="I370" i="4"/>
  <c r="I369" i="4"/>
  <c r="I368" i="4"/>
  <c r="I367" i="4"/>
  <c r="I366" i="4"/>
  <c r="C366" i="4"/>
  <c r="I365" i="4"/>
  <c r="I364" i="4"/>
  <c r="C364" i="4"/>
  <c r="C365" i="4" s="1"/>
  <c r="I363" i="4"/>
  <c r="I362" i="4"/>
  <c r="I361" i="4"/>
  <c r="I360" i="4"/>
  <c r="I359" i="4"/>
  <c r="I358" i="4"/>
  <c r="I357" i="4"/>
  <c r="I356" i="4"/>
  <c r="I355" i="4"/>
  <c r="I354" i="4"/>
  <c r="I353" i="4"/>
  <c r="I352" i="4"/>
  <c r="C352" i="4"/>
  <c r="I351" i="4"/>
  <c r="I350" i="4"/>
  <c r="C350" i="4"/>
  <c r="C351" i="4" s="1"/>
  <c r="C354" i="4" s="1"/>
  <c r="C355" i="4" s="1"/>
  <c r="C356" i="4" s="1"/>
  <c r="C357" i="4" s="1"/>
  <c r="C353" i="4" s="1"/>
  <c r="D350" i="4" s="1" a="1"/>
  <c r="D350" i="4" s="1"/>
  <c r="I349" i="4"/>
  <c r="I348" i="4"/>
  <c r="I347" i="4"/>
  <c r="I346" i="4"/>
  <c r="I345" i="4"/>
  <c r="I344" i="4"/>
  <c r="I343" i="4"/>
  <c r="I342" i="4"/>
  <c r="I341" i="4"/>
  <c r="I340" i="4"/>
  <c r="I339" i="4"/>
  <c r="I338" i="4"/>
  <c r="C338" i="4"/>
  <c r="I337" i="4"/>
  <c r="I336" i="4"/>
  <c r="C336" i="4"/>
  <c r="C337" i="4" s="1"/>
  <c r="C340" i="4" s="1"/>
  <c r="C341" i="4" s="1"/>
  <c r="C342" i="4" s="1"/>
  <c r="C343" i="4" s="1"/>
  <c r="C339" i="4" s="1"/>
  <c r="D336" i="4" s="1" a="1"/>
  <c r="D336" i="4" s="1"/>
  <c r="I335" i="4"/>
  <c r="I334" i="4"/>
  <c r="I333" i="4"/>
  <c r="I332" i="4"/>
  <c r="I331" i="4"/>
  <c r="I330" i="4"/>
  <c r="I329" i="4"/>
  <c r="I328" i="4"/>
  <c r="I327" i="4"/>
  <c r="I326" i="4"/>
  <c r="I325" i="4"/>
  <c r="I324" i="4"/>
  <c r="C324" i="4"/>
  <c r="I323" i="4"/>
  <c r="I322" i="4"/>
  <c r="C322" i="4"/>
  <c r="C323" i="4" s="1"/>
  <c r="I321" i="4"/>
  <c r="I320" i="4"/>
  <c r="I319" i="4"/>
  <c r="I318" i="4"/>
  <c r="I317" i="4"/>
  <c r="I316" i="4"/>
  <c r="I315" i="4"/>
  <c r="I314" i="4"/>
  <c r="I313" i="4"/>
  <c r="I312" i="4"/>
  <c r="I311" i="4"/>
  <c r="I310" i="4"/>
  <c r="C310" i="4"/>
  <c r="I309" i="4"/>
  <c r="I308" i="4"/>
  <c r="C308" i="4"/>
  <c r="C309" i="4" s="1"/>
  <c r="I307" i="4"/>
  <c r="I306" i="4"/>
  <c r="I305" i="4"/>
  <c r="I304" i="4"/>
  <c r="I303" i="4"/>
  <c r="I302" i="4"/>
  <c r="I301" i="4"/>
  <c r="I300" i="4"/>
  <c r="I299" i="4"/>
  <c r="I298" i="4"/>
  <c r="I297" i="4"/>
  <c r="I296" i="4"/>
  <c r="C296" i="4"/>
  <c r="I295" i="4"/>
  <c r="I294" i="4"/>
  <c r="C294" i="4"/>
  <c r="C295" i="4" s="1"/>
  <c r="C298" i="4" s="1"/>
  <c r="C299" i="4" s="1"/>
  <c r="C300" i="4" s="1"/>
  <c r="C301" i="4" s="1"/>
  <c r="C297" i="4" s="1"/>
  <c r="D294" i="4" s="1" a="1"/>
  <c r="D294" i="4" s="1"/>
  <c r="I293" i="4"/>
  <c r="I292" i="4"/>
  <c r="I291" i="4"/>
  <c r="I290" i="4"/>
  <c r="I289" i="4"/>
  <c r="I288" i="4"/>
  <c r="I287" i="4"/>
  <c r="I286" i="4"/>
  <c r="I285" i="4"/>
  <c r="I284" i="4"/>
  <c r="I283" i="4"/>
  <c r="I282" i="4"/>
  <c r="C282" i="4"/>
  <c r="I281" i="4"/>
  <c r="I280" i="4"/>
  <c r="C280" i="4"/>
  <c r="C281" i="4" s="1"/>
  <c r="C284" i="4" s="1"/>
  <c r="C285" i="4" s="1"/>
  <c r="C286" i="4" s="1"/>
  <c r="C287" i="4" s="1"/>
  <c r="C283" i="4" s="1"/>
  <c r="D280" i="4" s="1" a="1"/>
  <c r="D280" i="4" s="1"/>
  <c r="I279" i="4"/>
  <c r="I278" i="4"/>
  <c r="I277" i="4"/>
  <c r="I276" i="4"/>
  <c r="I275" i="4"/>
  <c r="I274" i="4"/>
  <c r="I273" i="4"/>
  <c r="I272" i="4"/>
  <c r="I271" i="4"/>
  <c r="I270" i="4"/>
  <c r="I269" i="4"/>
  <c r="I268" i="4"/>
  <c r="C268" i="4"/>
  <c r="I267" i="4"/>
  <c r="I266" i="4"/>
  <c r="C266" i="4"/>
  <c r="C267" i="4" s="1"/>
  <c r="C270" i="4" s="1"/>
  <c r="C271" i="4" s="1"/>
  <c r="C272" i="4" s="1"/>
  <c r="C273" i="4" s="1"/>
  <c r="C269" i="4" s="1"/>
  <c r="D266" i="4" s="1" a="1"/>
  <c r="D266" i="4" s="1"/>
  <c r="I265" i="4"/>
  <c r="I264" i="4"/>
  <c r="I263" i="4"/>
  <c r="I262" i="4"/>
  <c r="I261" i="4"/>
  <c r="I260" i="4"/>
  <c r="I259" i="4"/>
  <c r="I258" i="4"/>
  <c r="I257" i="4"/>
  <c r="I256" i="4"/>
  <c r="I255" i="4"/>
  <c r="I254" i="4"/>
  <c r="C254" i="4"/>
  <c r="I253" i="4"/>
  <c r="I252" i="4"/>
  <c r="C252" i="4"/>
  <c r="C253" i="4" s="1"/>
  <c r="I251" i="4"/>
  <c r="I250" i="4"/>
  <c r="I249" i="4"/>
  <c r="I248" i="4"/>
  <c r="I247" i="4"/>
  <c r="I246" i="4"/>
  <c r="I245" i="4"/>
  <c r="I244" i="4"/>
  <c r="I243" i="4"/>
  <c r="I242" i="4"/>
  <c r="I241" i="4"/>
  <c r="I240" i="4"/>
  <c r="C240" i="4"/>
  <c r="I239" i="4"/>
  <c r="I238" i="4"/>
  <c r="C238" i="4"/>
  <c r="C239" i="4" s="1"/>
  <c r="C242" i="4" s="1"/>
  <c r="C243" i="4" s="1"/>
  <c r="C244" i="4" s="1"/>
  <c r="C245" i="4" s="1"/>
  <c r="C241" i="4" s="1"/>
  <c r="D238" i="4" s="1" a="1"/>
  <c r="D238" i="4" s="1"/>
  <c r="G238" i="4" s="1"/>
  <c r="I237" i="4"/>
  <c r="I236" i="4"/>
  <c r="I235" i="4"/>
  <c r="I234" i="4"/>
  <c r="I233" i="4"/>
  <c r="I232" i="4"/>
  <c r="I231" i="4"/>
  <c r="I230" i="4"/>
  <c r="I229" i="4"/>
  <c r="I228" i="4"/>
  <c r="I227" i="4"/>
  <c r="I226" i="4"/>
  <c r="C226" i="4"/>
  <c r="I225" i="4"/>
  <c r="I224" i="4"/>
  <c r="C224" i="4"/>
  <c r="C225" i="4" s="1"/>
  <c r="C228" i="4" s="1"/>
  <c r="C229" i="4" s="1"/>
  <c r="C230" i="4" s="1"/>
  <c r="C231" i="4" s="1"/>
  <c r="C227" i="4" s="1"/>
  <c r="D224" i="4" s="1" a="1"/>
  <c r="D224" i="4" s="1"/>
  <c r="I223" i="4"/>
  <c r="I222" i="4"/>
  <c r="I221" i="4"/>
  <c r="I220" i="4"/>
  <c r="I219" i="4"/>
  <c r="I218" i="4"/>
  <c r="I217" i="4"/>
  <c r="I216" i="4"/>
  <c r="I215" i="4"/>
  <c r="I214" i="4"/>
  <c r="I213" i="4"/>
  <c r="I212" i="4"/>
  <c r="C212" i="4"/>
  <c r="I211" i="4"/>
  <c r="I210" i="4"/>
  <c r="C210" i="4"/>
  <c r="C211" i="4" s="1"/>
  <c r="C214" i="4" s="1"/>
  <c r="C215" i="4" s="1"/>
  <c r="C216" i="4" s="1"/>
  <c r="C217" i="4" s="1"/>
  <c r="C213" i="4" s="1"/>
  <c r="D210" i="4" s="1" a="1"/>
  <c r="D210" i="4" s="1"/>
  <c r="I209" i="4"/>
  <c r="I208" i="4"/>
  <c r="I207" i="4"/>
  <c r="I206" i="4"/>
  <c r="I205" i="4"/>
  <c r="I204" i="4"/>
  <c r="I203" i="4"/>
  <c r="I202" i="4"/>
  <c r="I201" i="4"/>
  <c r="I200" i="4"/>
  <c r="I199" i="4"/>
  <c r="I198" i="4"/>
  <c r="C198" i="4"/>
  <c r="I197" i="4"/>
  <c r="I196" i="4"/>
  <c r="C196" i="4"/>
  <c r="C197" i="4" s="1"/>
  <c r="C200" i="4" s="1"/>
  <c r="C201" i="4" s="1"/>
  <c r="C202" i="4" s="1"/>
  <c r="C203" i="4" s="1"/>
  <c r="C199" i="4" s="1"/>
  <c r="D196" i="4" s="1" a="1"/>
  <c r="D196" i="4" s="1"/>
  <c r="G196" i="4" s="1"/>
  <c r="I195" i="4"/>
  <c r="I194" i="4"/>
  <c r="I193" i="4"/>
  <c r="I192" i="4"/>
  <c r="I191" i="4"/>
  <c r="I190" i="4"/>
  <c r="I189" i="4"/>
  <c r="I188" i="4"/>
  <c r="I187" i="4"/>
  <c r="I186" i="4"/>
  <c r="I185" i="4"/>
  <c r="I184" i="4"/>
  <c r="C184" i="4"/>
  <c r="I183" i="4"/>
  <c r="I182" i="4"/>
  <c r="C182" i="4"/>
  <c r="C183" i="4" s="1"/>
  <c r="I181" i="4"/>
  <c r="I180" i="4"/>
  <c r="I179" i="4"/>
  <c r="I178" i="4"/>
  <c r="I177" i="4"/>
  <c r="I176" i="4"/>
  <c r="I175" i="4"/>
  <c r="I174" i="4"/>
  <c r="I173" i="4"/>
  <c r="I172" i="4"/>
  <c r="I171" i="4"/>
  <c r="I170" i="4"/>
  <c r="C170" i="4"/>
  <c r="I169" i="4"/>
  <c r="I168" i="4"/>
  <c r="C168" i="4"/>
  <c r="C169" i="4" s="1"/>
  <c r="C172" i="4" s="1"/>
  <c r="C173" i="4" s="1"/>
  <c r="C174" i="4" s="1"/>
  <c r="C175" i="4" s="1"/>
  <c r="C171" i="4" s="1"/>
  <c r="D168" i="4" s="1" a="1"/>
  <c r="D168" i="4" s="1"/>
  <c r="I167" i="4"/>
  <c r="I166" i="4"/>
  <c r="I165" i="4"/>
  <c r="I164" i="4"/>
  <c r="I163" i="4"/>
  <c r="I162" i="4"/>
  <c r="I161" i="4"/>
  <c r="I160" i="4"/>
  <c r="I159" i="4"/>
  <c r="I158" i="4"/>
  <c r="I157" i="4"/>
  <c r="I156" i="4"/>
  <c r="C156" i="4"/>
  <c r="I155" i="4"/>
  <c r="I154" i="4"/>
  <c r="C154" i="4"/>
  <c r="C155" i="4" s="1"/>
  <c r="C158" i="4" s="1"/>
  <c r="C159" i="4" s="1"/>
  <c r="C160" i="4" s="1"/>
  <c r="C161" i="4" s="1"/>
  <c r="C157" i="4" s="1"/>
  <c r="D154" i="4" s="1" a="1"/>
  <c r="D154" i="4" s="1"/>
  <c r="I153" i="4"/>
  <c r="I152" i="4"/>
  <c r="I151" i="4"/>
  <c r="I150" i="4"/>
  <c r="I149" i="4"/>
  <c r="I148" i="4"/>
  <c r="I147" i="4"/>
  <c r="I146" i="4"/>
  <c r="I145" i="4"/>
  <c r="I144" i="4"/>
  <c r="I143" i="4"/>
  <c r="I142" i="4"/>
  <c r="C142" i="4"/>
  <c r="I141" i="4"/>
  <c r="I140" i="4"/>
  <c r="C140" i="4"/>
  <c r="C141" i="4" s="1"/>
  <c r="C144" i="4" s="1"/>
  <c r="C145" i="4" s="1"/>
  <c r="C146" i="4" s="1"/>
  <c r="C147" i="4" s="1"/>
  <c r="C143" i="4" s="1"/>
  <c r="D140" i="4" s="1" a="1"/>
  <c r="D140" i="4" s="1"/>
  <c r="G140" i="4" s="1"/>
  <c r="I139" i="4"/>
  <c r="I138" i="4"/>
  <c r="I137" i="4"/>
  <c r="I136" i="4"/>
  <c r="I135" i="4"/>
  <c r="I134" i="4"/>
  <c r="I133" i="4"/>
  <c r="I132" i="4"/>
  <c r="I131" i="4"/>
  <c r="I130" i="4"/>
  <c r="I129" i="4"/>
  <c r="I128" i="4"/>
  <c r="C128" i="4"/>
  <c r="I127" i="4"/>
  <c r="I126" i="4"/>
  <c r="C126" i="4"/>
  <c r="C127" i="4" s="1"/>
  <c r="C130" i="4" s="1"/>
  <c r="C131" i="4" s="1"/>
  <c r="C132" i="4" s="1"/>
  <c r="C133" i="4" s="1"/>
  <c r="C129" i="4" s="1"/>
  <c r="D126" i="4" s="1" a="1"/>
  <c r="D126" i="4" s="1"/>
  <c r="I125" i="4"/>
  <c r="I124" i="4"/>
  <c r="I123" i="4"/>
  <c r="I122" i="4"/>
  <c r="I121" i="4"/>
  <c r="I120" i="4"/>
  <c r="I119" i="4"/>
  <c r="I118" i="4"/>
  <c r="I117" i="4"/>
  <c r="I116" i="4"/>
  <c r="I115" i="4"/>
  <c r="I114" i="4"/>
  <c r="C114" i="4"/>
  <c r="I113" i="4"/>
  <c r="I112" i="4"/>
  <c r="C112" i="4"/>
  <c r="C113" i="4" s="1"/>
  <c r="C116" i="4" s="1"/>
  <c r="C117" i="4" s="1"/>
  <c r="C118" i="4" s="1"/>
  <c r="C119" i="4" s="1"/>
  <c r="C115" i="4" s="1"/>
  <c r="D112" i="4" s="1" a="1"/>
  <c r="D112" i="4" s="1"/>
  <c r="I111" i="4"/>
  <c r="I110" i="4"/>
  <c r="I109" i="4"/>
  <c r="I108" i="4"/>
  <c r="I107" i="4"/>
  <c r="I106" i="4"/>
  <c r="I105" i="4"/>
  <c r="I104" i="4"/>
  <c r="I103" i="4"/>
  <c r="I102" i="4"/>
  <c r="I101" i="4"/>
  <c r="I100" i="4"/>
  <c r="C100" i="4"/>
  <c r="I99" i="4"/>
  <c r="I98" i="4"/>
  <c r="C98" i="4"/>
  <c r="C99" i="4" s="1"/>
  <c r="C102" i="4" s="1"/>
  <c r="C103" i="4" s="1"/>
  <c r="C104" i="4" s="1"/>
  <c r="C105" i="4" s="1"/>
  <c r="C101" i="4" s="1"/>
  <c r="D98" i="4" s="1" a="1"/>
  <c r="D98" i="4" s="1"/>
  <c r="I97" i="4"/>
  <c r="I96" i="4"/>
  <c r="I95" i="4"/>
  <c r="I94" i="4"/>
  <c r="I93" i="4"/>
  <c r="I92" i="4"/>
  <c r="I91" i="4"/>
  <c r="I90" i="4"/>
  <c r="I89" i="4"/>
  <c r="I88" i="4"/>
  <c r="I87" i="4"/>
  <c r="I86" i="4"/>
  <c r="C86" i="4"/>
  <c r="I85" i="4"/>
  <c r="I84" i="4"/>
  <c r="C84" i="4"/>
  <c r="C85" i="4" s="1"/>
  <c r="I83" i="4"/>
  <c r="I82" i="4"/>
  <c r="I81" i="4"/>
  <c r="I80" i="4"/>
  <c r="I79" i="4"/>
  <c r="I78" i="4"/>
  <c r="I77" i="4"/>
  <c r="I76" i="4"/>
  <c r="I75" i="4"/>
  <c r="I74" i="4"/>
  <c r="I73" i="4"/>
  <c r="I72" i="4"/>
  <c r="C72" i="4"/>
  <c r="I71" i="4"/>
  <c r="I70" i="4"/>
  <c r="C70" i="4"/>
  <c r="C71" i="4" s="1"/>
  <c r="C74" i="4" s="1"/>
  <c r="C75" i="4" s="1"/>
  <c r="C76" i="4" s="1"/>
  <c r="C77" i="4" s="1"/>
  <c r="C73" i="4" s="1"/>
  <c r="D70" i="4" s="1" a="1"/>
  <c r="D70" i="4" s="1"/>
  <c r="I69" i="4"/>
  <c r="I68" i="4"/>
  <c r="I67" i="4"/>
  <c r="I66" i="4"/>
  <c r="I65" i="4"/>
  <c r="I64" i="4"/>
  <c r="I63" i="4"/>
  <c r="I62" i="4"/>
  <c r="I61" i="4"/>
  <c r="I60" i="4"/>
  <c r="M59" i="4"/>
  <c r="L59" i="4"/>
  <c r="K59" i="4"/>
  <c r="I59" i="4"/>
  <c r="I58" i="4"/>
  <c r="C58" i="4"/>
  <c r="I57" i="4"/>
  <c r="I56" i="4"/>
  <c r="C56" i="4"/>
  <c r="C57" i="4" s="1"/>
  <c r="I55" i="4"/>
  <c r="I54" i="4"/>
  <c r="I53" i="4"/>
  <c r="I52" i="4"/>
  <c r="I51" i="4"/>
  <c r="I50" i="4"/>
  <c r="I49" i="4"/>
  <c r="I48" i="4"/>
  <c r="I47" i="4"/>
  <c r="I46" i="4"/>
  <c r="C44" i="4"/>
  <c r="C42" i="4"/>
  <c r="C43" i="4" s="1"/>
  <c r="C30" i="4"/>
  <c r="C28" i="4"/>
  <c r="C29" i="4" s="1"/>
  <c r="O20" i="4"/>
  <c r="C16" i="4"/>
  <c r="C14" i="4"/>
  <c r="C15" i="4" s="1"/>
  <c r="K13" i="4"/>
  <c r="O8" i="4" s="1"/>
  <c r="O11" i="4"/>
  <c r="X7" i="4" a="1"/>
  <c r="X7" i="4" s="1"/>
  <c r="X6" i="4"/>
  <c r="J6" i="4"/>
  <c r="M5" i="4"/>
  <c r="L5" i="4"/>
  <c r="K5" i="4"/>
  <c r="J5" i="4"/>
  <c r="J8" i="4" s="1"/>
  <c r="I5" i="4"/>
  <c r="H5" i="4"/>
  <c r="G5" i="4"/>
  <c r="F5" i="4"/>
  <c r="E5" i="4"/>
  <c r="D5" i="4"/>
  <c r="C5" i="4"/>
  <c r="M4" i="4"/>
  <c r="L4" i="4"/>
  <c r="K4" i="4"/>
  <c r="J4" i="4"/>
  <c r="O23" i="4" s="1"/>
  <c r="I4" i="4"/>
  <c r="H4" i="4"/>
  <c r="G4" i="4"/>
  <c r="F4" i="4"/>
  <c r="E4" i="4"/>
  <c r="D4" i="4"/>
  <c r="C4" i="4"/>
  <c r="Y1" i="4"/>
  <c r="X1" i="4"/>
  <c r="A1" i="4"/>
  <c r="Z3" i="6" l="1"/>
  <c r="E24" i="12" a="1"/>
  <c r="E24" i="12" s="1"/>
  <c r="C633" i="4"/>
  <c r="D630" i="4" s="1" a="1"/>
  <c r="D630" i="4" s="1"/>
  <c r="C634" i="4"/>
  <c r="C635" i="4" s="1"/>
  <c r="C636" i="4" s="1"/>
  <c r="C637" i="4" s="1"/>
  <c r="O1" i="4"/>
  <c r="C325" i="4"/>
  <c r="D322" i="4" s="1" a="1"/>
  <c r="D322" i="4" s="1"/>
  <c r="G322" i="4" s="1"/>
  <c r="C326" i="4"/>
  <c r="C327" i="4" s="1"/>
  <c r="C328" i="4" s="1"/>
  <c r="C329" i="4" s="1"/>
  <c r="C507" i="4"/>
  <c r="D504" i="4" s="1" a="1"/>
  <c r="D504" i="4" s="1"/>
  <c r="G504" i="4" s="1"/>
  <c r="C88" i="4"/>
  <c r="C89" i="4" s="1"/>
  <c r="C90" i="4" s="1"/>
  <c r="C91" i="4" s="1"/>
  <c r="C87" i="4" s="1"/>
  <c r="D84" i="4" s="1" a="1"/>
  <c r="D84" i="4" s="1"/>
  <c r="G84" i="4" s="1"/>
  <c r="C312" i="4"/>
  <c r="C313" i="4" s="1"/>
  <c r="C314" i="4" s="1"/>
  <c r="C315" i="4" s="1"/>
  <c r="C311" i="4" s="1"/>
  <c r="D308" i="4" s="1" a="1"/>
  <c r="D308" i="4" s="1"/>
  <c r="G308" i="4" s="1"/>
  <c r="C46" i="4"/>
  <c r="C47" i="4" s="1"/>
  <c r="C48" i="4" s="1"/>
  <c r="C49" i="4" s="1"/>
  <c r="C45" i="4" s="1"/>
  <c r="D42" i="4" s="1" a="1"/>
  <c r="D42" i="4" s="1"/>
  <c r="G42" i="4" s="1"/>
  <c r="C379" i="4"/>
  <c r="C382" i="4" s="1"/>
  <c r="C383" i="4" s="1"/>
  <c r="C384" i="4" s="1"/>
  <c r="C385" i="4" s="1"/>
  <c r="C381" i="4" s="1"/>
  <c r="D378" i="4" s="1" a="1"/>
  <c r="D378" i="4" s="1"/>
  <c r="G378" i="4" s="1"/>
  <c r="C32" i="4"/>
  <c r="C33" i="4" s="1"/>
  <c r="C34" i="4" s="1"/>
  <c r="C35" i="4" s="1"/>
  <c r="C31" i="4" s="1"/>
  <c r="D28" i="4" s="1" a="1"/>
  <c r="D28" i="4" s="1"/>
  <c r="G28" i="4" s="1"/>
  <c r="C60" i="4"/>
  <c r="C61" i="4" s="1"/>
  <c r="C62" i="4" s="1"/>
  <c r="C63" i="4" s="1"/>
  <c r="C59" i="4" s="1"/>
  <c r="D56" i="4" s="1" a="1"/>
  <c r="D56" i="4" s="1"/>
  <c r="G56" i="4" s="1"/>
  <c r="C424" i="4"/>
  <c r="C425" i="4" s="1"/>
  <c r="C426" i="4" s="1"/>
  <c r="C427" i="4" s="1"/>
  <c r="C423" i="4" s="1"/>
  <c r="D420" i="4" s="1" a="1"/>
  <c r="D420" i="4" s="1"/>
  <c r="G420" i="4" s="1"/>
  <c r="C186" i="4"/>
  <c r="C187" i="4" s="1"/>
  <c r="C188" i="4" s="1"/>
  <c r="C189" i="4" s="1"/>
  <c r="C185" i="4" s="1"/>
  <c r="D182" i="4" s="1" a="1"/>
  <c r="D182" i="4" s="1"/>
  <c r="G182" i="4" s="1"/>
  <c r="C410" i="4"/>
  <c r="C411" i="4" s="1"/>
  <c r="C412" i="4" s="1"/>
  <c r="C413" i="4" s="1"/>
  <c r="C409" i="4" s="1"/>
  <c r="D406" i="4" s="1" a="1"/>
  <c r="D406" i="4" s="1"/>
  <c r="G406" i="4" s="1"/>
  <c r="C256" i="4"/>
  <c r="C257" i="4" s="1"/>
  <c r="C258" i="4" s="1"/>
  <c r="C259" i="4" s="1"/>
  <c r="C255" i="4" s="1"/>
  <c r="D252" i="4" s="1" a="1"/>
  <c r="D252" i="4" s="1"/>
  <c r="G252" i="4" s="1"/>
  <c r="C547" i="4"/>
  <c r="C550" i="4" s="1"/>
  <c r="C551" i="4" s="1"/>
  <c r="C552" i="4" s="1"/>
  <c r="C553" i="4" s="1"/>
  <c r="C549" i="4" s="1"/>
  <c r="D546" i="4" s="1" a="1"/>
  <c r="D546" i="4" s="1"/>
  <c r="G546" i="4" s="1"/>
  <c r="C368" i="4"/>
  <c r="C369" i="4" s="1"/>
  <c r="C370" i="4" s="1"/>
  <c r="C371" i="4" s="1"/>
  <c r="C367" i="4" s="1"/>
  <c r="D364" i="4" s="1" a="1"/>
  <c r="D364" i="4" s="1"/>
  <c r="G364" i="4" s="1"/>
  <c r="C578" i="4"/>
  <c r="C579" i="4" s="1"/>
  <c r="C580" i="4" s="1"/>
  <c r="C581" i="4" s="1"/>
  <c r="C577" i="4" s="1"/>
  <c r="D574" i="4" s="1" a="1"/>
  <c r="D574" i="4" s="1"/>
  <c r="G574" i="4" s="1"/>
  <c r="O13" i="4"/>
  <c r="C564" i="4"/>
  <c r="C565" i="4" s="1"/>
  <c r="C566" i="4" s="1"/>
  <c r="C567" i="4" s="1"/>
  <c r="C563" i="4" s="1"/>
  <c r="D560" i="4" s="1" a="1"/>
  <c r="D560" i="4" s="1"/>
  <c r="G560" i="4" s="1"/>
  <c r="C463" i="4"/>
  <c r="C466" i="4" s="1"/>
  <c r="C467" i="4" s="1"/>
  <c r="C468" i="4" s="1"/>
  <c r="C469" i="4" s="1"/>
  <c r="C465" i="4" s="1"/>
  <c r="D462" i="4" s="1" a="1"/>
  <c r="D462" i="4" s="1"/>
  <c r="G462" i="4" s="1"/>
  <c r="C18" i="4"/>
  <c r="C19" i="4" s="1"/>
  <c r="C20" i="4" s="1"/>
  <c r="C21" i="4" s="1"/>
  <c r="C17" i="4" s="1"/>
  <c r="D14" i="4" s="1" a="1"/>
  <c r="D14" i="4" s="1"/>
  <c r="G14" i="4" s="1"/>
  <c r="D14" i="5" a="1"/>
  <c r="D14" i="5" s="1"/>
  <c r="G14" i="5" s="1"/>
  <c r="C88" i="5"/>
  <c r="C89" i="5" s="1"/>
  <c r="C90" i="5" s="1"/>
  <c r="C91" i="5" s="1"/>
  <c r="C87" i="5" s="1"/>
  <c r="D84" i="5" s="1" a="1"/>
  <c r="D84" i="5" s="1"/>
  <c r="G84" i="5" s="1"/>
  <c r="R1" i="5"/>
  <c r="C130" i="5"/>
  <c r="C131" i="5" s="1"/>
  <c r="C132" i="5" s="1"/>
  <c r="C133" i="5" s="1"/>
  <c r="C129" i="5" s="1"/>
  <c r="D126" i="5" s="1" a="1"/>
  <c r="D126" i="5" s="1"/>
  <c r="G126" i="5" s="1"/>
  <c r="C57" i="5"/>
  <c r="C60" i="5" s="1"/>
  <c r="C61" i="5" s="1"/>
  <c r="C62" i="5" s="1"/>
  <c r="C63" i="5" s="1"/>
  <c r="C59" i="5" s="1"/>
  <c r="D56" i="5" s="1" a="1"/>
  <c r="D56" i="5" s="1"/>
  <c r="G56" i="5" s="1"/>
  <c r="G70" i="5"/>
  <c r="G42" i="5"/>
  <c r="G112" i="5"/>
  <c r="G28" i="5"/>
  <c r="G140" i="5"/>
  <c r="G98" i="5"/>
  <c r="AB3" i="5"/>
  <c r="R13" i="5"/>
  <c r="G154" i="4"/>
  <c r="G70" i="4"/>
  <c r="F238" i="4"/>
  <c r="E238" i="4" s="1"/>
  <c r="D239" i="4" s="1" a="1"/>
  <c r="D239" i="4" s="1"/>
  <c r="H238" i="4"/>
  <c r="G112" i="4"/>
  <c r="G616" i="4"/>
  <c r="G98" i="4"/>
  <c r="G126" i="4"/>
  <c r="H588" i="4"/>
  <c r="F588" i="4"/>
  <c r="E588" i="4" s="1"/>
  <c r="D589" i="4" s="1" a="1"/>
  <c r="D589" i="4" s="1"/>
  <c r="G630" i="4"/>
  <c r="H140" i="4"/>
  <c r="F140" i="4" s="1"/>
  <c r="E140" i="4" s="1"/>
  <c r="D141" i="4" s="1" a="1"/>
  <c r="D141" i="4" s="1"/>
  <c r="H196" i="4"/>
  <c r="F196" i="4" s="1"/>
  <c r="E196" i="4" s="1"/>
  <c r="D197" i="4" s="1" a="1"/>
  <c r="D197" i="4" s="1"/>
  <c r="G602" i="4"/>
  <c r="G224" i="4"/>
  <c r="Y3" i="4"/>
  <c r="G168" i="4"/>
  <c r="G448" i="4"/>
  <c r="G280" i="4"/>
  <c r="G294" i="4"/>
  <c r="G392" i="4"/>
  <c r="G476" i="4"/>
  <c r="G350" i="4"/>
  <c r="G210" i="4"/>
  <c r="G434" i="4"/>
  <c r="G518" i="4"/>
  <c r="G266" i="4"/>
  <c r="G532" i="4"/>
  <c r="G336" i="4"/>
  <c r="F490" i="4"/>
  <c r="E490" i="4" s="1"/>
  <c r="D491" i="4" s="1" a="1"/>
  <c r="D491" i="4" s="1"/>
  <c r="H490" i="4"/>
  <c r="O107" i="2"/>
  <c r="M107" i="2"/>
  <c r="N7" i="2"/>
  <c r="N7" i="2" a="1"/>
  <c r="N6" i="2"/>
  <c r="O1" i="2"/>
  <c r="N1" i="2"/>
  <c r="A1" i="2"/>
  <c r="N5" i="2" s="1"/>
  <c r="H112" i="5" l="1"/>
  <c r="F112" i="5"/>
  <c r="E112" i="5" s="1"/>
  <c r="D113" i="5" s="1" a="1"/>
  <c r="D113" i="5" s="1"/>
  <c r="H42" i="5"/>
  <c r="F42" i="5"/>
  <c r="E42" i="5" s="1"/>
  <c r="D43" i="5" s="1" a="1"/>
  <c r="D43" i="5" s="1"/>
  <c r="H14" i="5"/>
  <c r="F14" i="5" s="1"/>
  <c r="H28" i="5"/>
  <c r="F28" i="5"/>
  <c r="E28" i="5" s="1"/>
  <c r="D29" i="5" s="1" a="1"/>
  <c r="D29" i="5" s="1"/>
  <c r="H98" i="5"/>
  <c r="F98" i="5"/>
  <c r="E98" i="5" s="1"/>
  <c r="D99" i="5" s="1" a="1"/>
  <c r="D99" i="5" s="1"/>
  <c r="H140" i="5"/>
  <c r="F140" i="5"/>
  <c r="E140" i="5" s="1"/>
  <c r="D141" i="5" s="1" a="1"/>
  <c r="D141" i="5" s="1"/>
  <c r="F70" i="5"/>
  <c r="E70" i="5" s="1"/>
  <c r="D71" i="5" s="1" a="1"/>
  <c r="D71" i="5" s="1"/>
  <c r="H70" i="5"/>
  <c r="H56" i="5"/>
  <c r="F56" i="5"/>
  <c r="E56" i="5" s="1"/>
  <c r="D57" i="5" s="1" a="1"/>
  <c r="D57" i="5" s="1"/>
  <c r="F84" i="5"/>
  <c r="E84" i="5" s="1"/>
  <c r="D85" i="5" s="1" a="1"/>
  <c r="D85" i="5" s="1"/>
  <c r="H84" i="5"/>
  <c r="H126" i="5"/>
  <c r="F126" i="5"/>
  <c r="E126" i="5" s="1"/>
  <c r="D127" i="5" s="1" a="1"/>
  <c r="D127" i="5" s="1"/>
  <c r="G589" i="4"/>
  <c r="H462" i="4"/>
  <c r="F462" i="4"/>
  <c r="E462" i="4" s="1"/>
  <c r="D463" i="4" s="1" a="1"/>
  <c r="D463" i="4" s="1"/>
  <c r="H364" i="4"/>
  <c r="F364" i="4"/>
  <c r="E364" i="4" s="1"/>
  <c r="D365" i="4" s="1" a="1"/>
  <c r="D365" i="4" s="1"/>
  <c r="H308" i="4"/>
  <c r="F308" i="4"/>
  <c r="E308" i="4" s="1"/>
  <c r="D309" i="4" s="1" a="1"/>
  <c r="D309" i="4" s="1"/>
  <c r="F280" i="4"/>
  <c r="E280" i="4" s="1"/>
  <c r="D281" i="4" s="1" a="1"/>
  <c r="D281" i="4" s="1"/>
  <c r="H280" i="4"/>
  <c r="G197" i="4"/>
  <c r="H84" i="4"/>
  <c r="F84" i="4"/>
  <c r="E84" i="4" s="1"/>
  <c r="D85" i="4" s="1" a="1"/>
  <c r="D85" i="4" s="1"/>
  <c r="H98" i="4"/>
  <c r="F98" i="4"/>
  <c r="E98" i="4" s="1"/>
  <c r="D99" i="4" s="1" a="1"/>
  <c r="D99" i="4" s="1"/>
  <c r="H336" i="4"/>
  <c r="F336" i="4"/>
  <c r="E336" i="4" s="1"/>
  <c r="D337" i="4" s="1" a="1"/>
  <c r="D337" i="4" s="1"/>
  <c r="H210" i="4"/>
  <c r="F210" i="4"/>
  <c r="E210" i="4" s="1"/>
  <c r="D211" i="4" s="1" a="1"/>
  <c r="D211" i="4" s="1"/>
  <c r="G239" i="4"/>
  <c r="H112" i="4"/>
  <c r="F112" i="4"/>
  <c r="E112" i="4" s="1"/>
  <c r="D113" i="4" s="1" a="1"/>
  <c r="D113" i="4" s="1"/>
  <c r="H448" i="4"/>
  <c r="F448" i="4" s="1"/>
  <c r="E448" i="4" s="1"/>
  <c r="D449" i="4" s="1" a="1"/>
  <c r="D449" i="4" s="1"/>
  <c r="F616" i="4"/>
  <c r="E616" i="4" s="1"/>
  <c r="D617" i="4" s="1" a="1"/>
  <c r="D617" i="4" s="1"/>
  <c r="H616" i="4"/>
  <c r="F532" i="4"/>
  <c r="E532" i="4" s="1"/>
  <c r="D533" i="4" s="1" a="1"/>
  <c r="D533" i="4" s="1"/>
  <c r="H532" i="4"/>
  <c r="F350" i="4"/>
  <c r="E350" i="4" s="1"/>
  <c r="D351" i="4" s="1" a="1"/>
  <c r="D351" i="4" s="1"/>
  <c r="H350" i="4"/>
  <c r="H168" i="4"/>
  <c r="F168" i="4"/>
  <c r="E168" i="4" s="1"/>
  <c r="D169" i="4" s="1" a="1"/>
  <c r="D169" i="4" s="1"/>
  <c r="G141" i="4"/>
  <c r="H630" i="4"/>
  <c r="F630" i="4"/>
  <c r="E630" i="4" s="1"/>
  <c r="D631" i="4" s="1" a="1"/>
  <c r="D631" i="4" s="1"/>
  <c r="G491" i="4"/>
  <c r="F574" i="4"/>
  <c r="E574" i="4" s="1"/>
  <c r="D575" i="4" s="1" a="1"/>
  <c r="D575" i="4" s="1"/>
  <c r="H574" i="4"/>
  <c r="H28" i="4"/>
  <c r="F28" i="4"/>
  <c r="E28" i="4" s="1"/>
  <c r="D29" i="4" s="1" a="1"/>
  <c r="D29" i="4" s="1"/>
  <c r="F126" i="4"/>
  <c r="E126" i="4" s="1"/>
  <c r="D127" i="4" s="1" a="1"/>
  <c r="D127" i="4" s="1"/>
  <c r="H126" i="4"/>
  <c r="F56" i="4"/>
  <c r="E56" i="4" s="1"/>
  <c r="D57" i="4" s="1" a="1"/>
  <c r="D57" i="4" s="1"/>
  <c r="H56" i="4"/>
  <c r="H42" i="4"/>
  <c r="F42" i="4" s="1"/>
  <c r="E42" i="4" s="1"/>
  <c r="D43" i="4" s="1" a="1"/>
  <c r="D43" i="4" s="1"/>
  <c r="F378" i="4"/>
  <c r="E378" i="4" s="1"/>
  <c r="D379" i="4" s="1" a="1"/>
  <c r="D379" i="4" s="1"/>
  <c r="H378" i="4"/>
  <c r="F70" i="4"/>
  <c r="E70" i="4" s="1"/>
  <c r="D71" i="4" s="1" a="1"/>
  <c r="D71" i="4" s="1"/>
  <c r="H70" i="4"/>
  <c r="H266" i="4"/>
  <c r="F266" i="4"/>
  <c r="E266" i="4" s="1"/>
  <c r="D267" i="4" s="1" a="1"/>
  <c r="D267" i="4" s="1"/>
  <c r="H476" i="4"/>
  <c r="F476" i="4"/>
  <c r="E476" i="4" s="1"/>
  <c r="D477" i="4" s="1" a="1"/>
  <c r="D477" i="4" s="1"/>
  <c r="H322" i="4"/>
  <c r="F322" i="4"/>
  <c r="E322" i="4" s="1"/>
  <c r="D323" i="4" s="1" a="1"/>
  <c r="D323" i="4" s="1"/>
  <c r="H252" i="4"/>
  <c r="F252" i="4" s="1"/>
  <c r="E252" i="4" s="1"/>
  <c r="D253" i="4" s="1" a="1"/>
  <c r="D253" i="4" s="1"/>
  <c r="H518" i="4"/>
  <c r="F518" i="4"/>
  <c r="E518" i="4" s="1"/>
  <c r="D519" i="4" s="1" a="1"/>
  <c r="D519" i="4" s="1"/>
  <c r="F392" i="4"/>
  <c r="E392" i="4" s="1"/>
  <c r="D393" i="4" s="1" a="1"/>
  <c r="D393" i="4" s="1"/>
  <c r="H392" i="4"/>
  <c r="H546" i="4"/>
  <c r="F546" i="4"/>
  <c r="E546" i="4" s="1"/>
  <c r="D547" i="4" s="1" a="1"/>
  <c r="D547" i="4" s="1"/>
  <c r="F560" i="4"/>
  <c r="E560" i="4" s="1"/>
  <c r="D561" i="4" s="1" a="1"/>
  <c r="D561" i="4" s="1"/>
  <c r="H560" i="4"/>
  <c r="F406" i="4"/>
  <c r="E406" i="4" s="1"/>
  <c r="D407" i="4" s="1" a="1"/>
  <c r="D407" i="4" s="1"/>
  <c r="H406" i="4"/>
  <c r="F182" i="4"/>
  <c r="E182" i="4" s="1"/>
  <c r="D183" i="4" s="1" a="1"/>
  <c r="D183" i="4" s="1"/>
  <c r="H182" i="4"/>
  <c r="H434" i="4"/>
  <c r="F434" i="4"/>
  <c r="E434" i="4" s="1"/>
  <c r="D435" i="4" s="1" a="1"/>
  <c r="D435" i="4" s="1"/>
  <c r="H602" i="4"/>
  <c r="F602" i="4"/>
  <c r="E602" i="4" s="1"/>
  <c r="D603" i="4" s="1" a="1"/>
  <c r="D603" i="4" s="1"/>
  <c r="F420" i="4"/>
  <c r="E420" i="4" s="1"/>
  <c r="D421" i="4" s="1" a="1"/>
  <c r="D421" i="4" s="1"/>
  <c r="H420" i="4"/>
  <c r="H504" i="4"/>
  <c r="F504" i="4"/>
  <c r="E504" i="4" s="1"/>
  <c r="D505" i="4" s="1" a="1"/>
  <c r="D505" i="4" s="1"/>
  <c r="F294" i="4"/>
  <c r="E294" i="4" s="1"/>
  <c r="D295" i="4" s="1" a="1"/>
  <c r="D295" i="4" s="1"/>
  <c r="H294" i="4"/>
  <c r="H224" i="4"/>
  <c r="F224" i="4" s="1"/>
  <c r="E224" i="4" s="1"/>
  <c r="D225" i="4" s="1" a="1"/>
  <c r="D225" i="4" s="1"/>
  <c r="H14" i="4"/>
  <c r="F14" i="4" s="1"/>
  <c r="H154" i="4"/>
  <c r="F154" i="4"/>
  <c r="E154" i="4" s="1"/>
  <c r="D155" i="4" s="1" a="1"/>
  <c r="D155" i="4" s="1"/>
  <c r="O3" i="2"/>
  <c r="N3" i="2"/>
  <c r="N4" i="2"/>
  <c r="E14" i="5" l="1"/>
  <c r="G99" i="5"/>
  <c r="G71" i="5"/>
  <c r="G43" i="5"/>
  <c r="G141" i="5"/>
  <c r="G29" i="5"/>
  <c r="G127" i="5"/>
  <c r="G85" i="5"/>
  <c r="G57" i="5"/>
  <c r="G113" i="5"/>
  <c r="G421" i="4"/>
  <c r="G127" i="4"/>
  <c r="G323" i="4"/>
  <c r="E14" i="4"/>
  <c r="G309" i="4"/>
  <c r="G407" i="4"/>
  <c r="G99" i="4"/>
  <c r="G351" i="4"/>
  <c r="G85" i="4"/>
  <c r="G253" i="4"/>
  <c r="G29" i="4"/>
  <c r="G617" i="4"/>
  <c r="G155" i="4"/>
  <c r="G575" i="4"/>
  <c r="G449" i="4"/>
  <c r="G267" i="4"/>
  <c r="H491" i="4"/>
  <c r="F491" i="4"/>
  <c r="E491" i="4" s="1"/>
  <c r="D492" i="4" s="1" a="1"/>
  <c r="D492" i="4" s="1"/>
  <c r="G631" i="4"/>
  <c r="G561" i="4"/>
  <c r="G211" i="4"/>
  <c r="G295" i="4"/>
  <c r="G379" i="4"/>
  <c r="F141" i="4"/>
  <c r="E141" i="4" s="1"/>
  <c r="D142" i="4" s="1" a="1"/>
  <c r="D142" i="4" s="1"/>
  <c r="H141" i="4"/>
  <c r="G225" i="4"/>
  <c r="G365" i="4"/>
  <c r="F239" i="4"/>
  <c r="E239" i="4" s="1"/>
  <c r="D240" i="4" s="1" a="1"/>
  <c r="D240" i="4" s="1"/>
  <c r="H239" i="4"/>
  <c r="G547" i="4"/>
  <c r="G505" i="4"/>
  <c r="G169" i="4"/>
  <c r="G337" i="4"/>
  <c r="H589" i="4"/>
  <c r="F589" i="4"/>
  <c r="E589" i="4" s="1"/>
  <c r="D590" i="4" s="1" a="1"/>
  <c r="D590" i="4" s="1"/>
  <c r="G519" i="4"/>
  <c r="G57" i="4"/>
  <c r="G603" i="4"/>
  <c r="G533" i="4"/>
  <c r="G435" i="4"/>
  <c r="H197" i="4"/>
  <c r="F197" i="4"/>
  <c r="E197" i="4" s="1"/>
  <c r="D198" i="4" s="1" a="1"/>
  <c r="D198" i="4" s="1"/>
  <c r="G477" i="4"/>
  <c r="G183" i="4"/>
  <c r="G281" i="4"/>
  <c r="G113" i="4"/>
  <c r="G71" i="4"/>
  <c r="G463" i="4"/>
  <c r="G393" i="4"/>
  <c r="G43" i="4"/>
  <c r="F85" i="5" l="1"/>
  <c r="E85" i="5" s="1"/>
  <c r="D86" i="5" s="1" a="1"/>
  <c r="D86" i="5" s="1"/>
  <c r="H85" i="5"/>
  <c r="H141" i="5"/>
  <c r="F141" i="5"/>
  <c r="E141" i="5" s="1"/>
  <c r="D142" i="5" s="1" a="1"/>
  <c r="D142" i="5" s="1"/>
  <c r="H71" i="5"/>
  <c r="F71" i="5"/>
  <c r="E71" i="5" s="1"/>
  <c r="D72" i="5" s="1" a="1"/>
  <c r="D72" i="5" s="1"/>
  <c r="H113" i="5"/>
  <c r="F113" i="5"/>
  <c r="E113" i="5" s="1"/>
  <c r="D114" i="5" s="1" a="1"/>
  <c r="D114" i="5" s="1"/>
  <c r="F127" i="5"/>
  <c r="E127" i="5" s="1"/>
  <c r="D128" i="5" s="1" a="1"/>
  <c r="D128" i="5" s="1"/>
  <c r="H127" i="5"/>
  <c r="H43" i="5"/>
  <c r="F43" i="5"/>
  <c r="E43" i="5" s="1"/>
  <c r="D44" i="5" s="1" a="1"/>
  <c r="D44" i="5" s="1"/>
  <c r="F99" i="5"/>
  <c r="E99" i="5" s="1"/>
  <c r="D100" i="5" s="1" a="1"/>
  <c r="D100" i="5" s="1"/>
  <c r="H99" i="5"/>
  <c r="H29" i="5"/>
  <c r="F29" i="5"/>
  <c r="E29" i="5" s="1"/>
  <c r="D30" i="5" s="1" a="1"/>
  <c r="D30" i="5" s="1"/>
  <c r="F57" i="5"/>
  <c r="E57" i="5" s="1"/>
  <c r="D58" i="5" s="1" a="1"/>
  <c r="D58" i="5" s="1"/>
  <c r="H57" i="5"/>
  <c r="D15" i="5" a="1"/>
  <c r="D15" i="5" s="1"/>
  <c r="F519" i="4"/>
  <c r="E519" i="4" s="1"/>
  <c r="D520" i="4" s="1" a="1"/>
  <c r="D520" i="4" s="1"/>
  <c r="H519" i="4"/>
  <c r="H351" i="4"/>
  <c r="F351" i="4"/>
  <c r="E351" i="4" s="1"/>
  <c r="D352" i="4" s="1" a="1"/>
  <c r="D352" i="4" s="1"/>
  <c r="G142" i="4"/>
  <c r="H477" i="4"/>
  <c r="F477" i="4"/>
  <c r="E477" i="4" s="1"/>
  <c r="D478" i="4" s="1" a="1"/>
  <c r="D478" i="4" s="1"/>
  <c r="F407" i="4"/>
  <c r="E407" i="4" s="1"/>
  <c r="D408" i="4" s="1" a="1"/>
  <c r="D408" i="4" s="1"/>
  <c r="H407" i="4"/>
  <c r="D15" i="4" a="1"/>
  <c r="D15" i="4" s="1"/>
  <c r="F463" i="4"/>
  <c r="E463" i="4" s="1"/>
  <c r="D464" i="4" s="1" a="1"/>
  <c r="D464" i="4" s="1"/>
  <c r="H463" i="4"/>
  <c r="H533" i="4"/>
  <c r="F533" i="4"/>
  <c r="E533" i="4" s="1"/>
  <c r="D534" i="4" s="1" a="1"/>
  <c r="D534" i="4" s="1"/>
  <c r="H561" i="4"/>
  <c r="F561" i="4"/>
  <c r="E561" i="4" s="1"/>
  <c r="D562" i="4" s="1" a="1"/>
  <c r="D562" i="4" s="1"/>
  <c r="H603" i="4"/>
  <c r="F603" i="4"/>
  <c r="E603" i="4" s="1"/>
  <c r="D604" i="4" s="1" a="1"/>
  <c r="D604" i="4" s="1"/>
  <c r="G240" i="4"/>
  <c r="F253" i="4"/>
  <c r="E253" i="4" s="1"/>
  <c r="D254" i="4" s="1" a="1"/>
  <c r="D254" i="4" s="1"/>
  <c r="H253" i="4"/>
  <c r="F281" i="4"/>
  <c r="E281" i="4" s="1"/>
  <c r="D282" i="4" s="1" a="1"/>
  <c r="D282" i="4" s="1"/>
  <c r="H281" i="4"/>
  <c r="G590" i="4"/>
  <c r="H99" i="4"/>
  <c r="F99" i="4"/>
  <c r="E99" i="4" s="1"/>
  <c r="D100" i="4" s="1" a="1"/>
  <c r="D100" i="4" s="1"/>
  <c r="H337" i="4"/>
  <c r="F337" i="4"/>
  <c r="E337" i="4" s="1"/>
  <c r="D338" i="4" s="1" a="1"/>
  <c r="D338" i="4" s="1"/>
  <c r="G198" i="4"/>
  <c r="F155" i="4"/>
  <c r="E155" i="4" s="1"/>
  <c r="D156" i="4" s="1" a="1"/>
  <c r="D156" i="4" s="1"/>
  <c r="H155" i="4"/>
  <c r="H43" i="4"/>
  <c r="F43" i="4" s="1"/>
  <c r="E43" i="4" s="1"/>
  <c r="D44" i="4" s="1" a="1"/>
  <c r="D44" i="4" s="1"/>
  <c r="H309" i="4"/>
  <c r="F309" i="4"/>
  <c r="E309" i="4" s="1"/>
  <c r="D310" i="4" s="1" a="1"/>
  <c r="D310" i="4" s="1"/>
  <c r="H435" i="4"/>
  <c r="F435" i="4"/>
  <c r="E435" i="4" s="1"/>
  <c r="D436" i="4" s="1" a="1"/>
  <c r="D436" i="4" s="1"/>
  <c r="F617" i="4"/>
  <c r="E617" i="4" s="1"/>
  <c r="D618" i="4" s="1" a="1"/>
  <c r="D618" i="4" s="1"/>
  <c r="H617" i="4"/>
  <c r="H547" i="4"/>
  <c r="F547" i="4"/>
  <c r="E547" i="4" s="1"/>
  <c r="D548" i="4" s="1" a="1"/>
  <c r="D548" i="4" s="1"/>
  <c r="H29" i="4"/>
  <c r="F29" i="4"/>
  <c r="E29" i="4" s="1"/>
  <c r="D30" i="4" s="1" a="1"/>
  <c r="D30" i="4" s="1"/>
  <c r="H71" i="4"/>
  <c r="F71" i="4"/>
  <c r="E71" i="4" s="1"/>
  <c r="D72" i="4" s="1" a="1"/>
  <c r="D72" i="4" s="1"/>
  <c r="H631" i="4"/>
  <c r="F631" i="4"/>
  <c r="E631" i="4" s="1"/>
  <c r="D632" i="4" s="1" a="1"/>
  <c r="D632" i="4" s="1"/>
  <c r="G492" i="4"/>
  <c r="H85" i="4"/>
  <c r="F85" i="4" s="1"/>
  <c r="E85" i="4" s="1"/>
  <c r="D86" i="4" s="1" a="1"/>
  <c r="D86" i="4" s="1"/>
  <c r="F421" i="4"/>
  <c r="E421" i="4" s="1"/>
  <c r="D422" i="4" s="1" a="1"/>
  <c r="D422" i="4" s="1"/>
  <c r="H421" i="4"/>
  <c r="F267" i="4"/>
  <c r="E267" i="4" s="1"/>
  <c r="D268" i="4" s="1" a="1"/>
  <c r="D268" i="4" s="1"/>
  <c r="H267" i="4"/>
  <c r="H225" i="4"/>
  <c r="F225" i="4"/>
  <c r="E225" i="4" s="1"/>
  <c r="D226" i="4" s="1" a="1"/>
  <c r="D226" i="4" s="1"/>
  <c r="H183" i="4"/>
  <c r="F183" i="4"/>
  <c r="E183" i="4" s="1"/>
  <c r="D184" i="4" s="1" a="1"/>
  <c r="D184" i="4" s="1"/>
  <c r="H449" i="4"/>
  <c r="F449" i="4" s="1"/>
  <c r="E449" i="4" s="1"/>
  <c r="D450" i="4" s="1" a="1"/>
  <c r="D450" i="4" s="1"/>
  <c r="H379" i="4"/>
  <c r="F379" i="4"/>
  <c r="E379" i="4" s="1"/>
  <c r="D380" i="4" s="1" a="1"/>
  <c r="D380" i="4" s="1"/>
  <c r="F575" i="4"/>
  <c r="E575" i="4" s="1"/>
  <c r="D576" i="4" s="1" a="1"/>
  <c r="D576" i="4" s="1"/>
  <c r="H575" i="4"/>
  <c r="H169" i="4"/>
  <c r="F169" i="4"/>
  <c r="E169" i="4" s="1"/>
  <c r="D170" i="4" s="1" a="1"/>
  <c r="D170" i="4" s="1"/>
  <c r="H295" i="4"/>
  <c r="F295" i="4"/>
  <c r="E295" i="4" s="1"/>
  <c r="D296" i="4" s="1" a="1"/>
  <c r="D296" i="4" s="1"/>
  <c r="H505" i="4"/>
  <c r="F505" i="4"/>
  <c r="E505" i="4" s="1"/>
  <c r="D506" i="4" s="1" a="1"/>
  <c r="D506" i="4" s="1"/>
  <c r="F393" i="4"/>
  <c r="E393" i="4" s="1"/>
  <c r="D394" i="4" s="1" a="1"/>
  <c r="D394" i="4" s="1"/>
  <c r="H393" i="4"/>
  <c r="H211" i="4"/>
  <c r="F211" i="4"/>
  <c r="E211" i="4" s="1"/>
  <c r="D212" i="4" s="1" a="1"/>
  <c r="D212" i="4" s="1"/>
  <c r="F323" i="4"/>
  <c r="E323" i="4" s="1"/>
  <c r="D324" i="4" s="1" a="1"/>
  <c r="D324" i="4" s="1"/>
  <c r="H323" i="4"/>
  <c r="F127" i="4"/>
  <c r="E127" i="4" s="1"/>
  <c r="D128" i="4" s="1" a="1"/>
  <c r="D128" i="4" s="1"/>
  <c r="H127" i="4"/>
  <c r="H113" i="4"/>
  <c r="F113" i="4"/>
  <c r="E113" i="4" s="1"/>
  <c r="D114" i="4" s="1" a="1"/>
  <c r="D114" i="4" s="1"/>
  <c r="H57" i="4"/>
  <c r="F57" i="4"/>
  <c r="E57" i="4" s="1"/>
  <c r="D58" i="4" s="1" a="1"/>
  <c r="D58" i="4" s="1"/>
  <c r="H365" i="4"/>
  <c r="F365" i="4"/>
  <c r="E365" i="4" s="1"/>
  <c r="D366" i="4" s="1" a="1"/>
  <c r="D366" i="4" s="1"/>
  <c r="G114" i="5" l="1"/>
  <c r="G72" i="5"/>
  <c r="G142" i="5"/>
  <c r="G44" i="5"/>
  <c r="G128" i="5"/>
  <c r="G15" i="5"/>
  <c r="G30" i="5"/>
  <c r="G100" i="5"/>
  <c r="G58" i="5"/>
  <c r="G86" i="5"/>
  <c r="G548" i="4"/>
  <c r="G464" i="4"/>
  <c r="G436" i="4"/>
  <c r="G282" i="4"/>
  <c r="G310" i="4"/>
  <c r="G254" i="4"/>
  <c r="G478" i="4"/>
  <c r="G576" i="4"/>
  <c r="H492" i="4"/>
  <c r="F492" i="4"/>
  <c r="E492" i="4" s="1"/>
  <c r="D493" i="4" s="1" a="1"/>
  <c r="D493" i="4" s="1"/>
  <c r="G44" i="4"/>
  <c r="H240" i="4"/>
  <c r="F240" i="4"/>
  <c r="E240" i="4" s="1"/>
  <c r="D241" i="4" s="1" a="1"/>
  <c r="D241" i="4" s="1"/>
  <c r="G100" i="4"/>
  <c r="G506" i="4"/>
  <c r="G15" i="4"/>
  <c r="G114" i="4"/>
  <c r="G604" i="4"/>
  <c r="G156" i="4"/>
  <c r="G450" i="4"/>
  <c r="H198" i="4"/>
  <c r="F198" i="4"/>
  <c r="E198" i="4" s="1"/>
  <c r="D199" i="4" s="1" a="1"/>
  <c r="D199" i="4" s="1"/>
  <c r="G352" i="4"/>
  <c r="G324" i="4"/>
  <c r="G226" i="4"/>
  <c r="G394" i="4"/>
  <c r="G268" i="4"/>
  <c r="F590" i="4"/>
  <c r="E590" i="4" s="1"/>
  <c r="D591" i="4" s="1" a="1"/>
  <c r="D591" i="4" s="1"/>
  <c r="H590" i="4"/>
  <c r="G296" i="4"/>
  <c r="G422" i="4"/>
  <c r="G170" i="4"/>
  <c r="G408" i="4"/>
  <c r="G380" i="4"/>
  <c r="G128" i="4"/>
  <c r="G212" i="4"/>
  <c r="G30" i="4"/>
  <c r="G338" i="4"/>
  <c r="G534" i="4"/>
  <c r="G618" i="4"/>
  <c r="G366" i="4"/>
  <c r="G58" i="4"/>
  <c r="G86" i="4"/>
  <c r="G632" i="4"/>
  <c r="F142" i="4"/>
  <c r="E142" i="4" s="1"/>
  <c r="D143" i="4" s="1" a="1"/>
  <c r="D143" i="4" s="1"/>
  <c r="H142" i="4"/>
  <c r="G72" i="4"/>
  <c r="G562" i="4"/>
  <c r="G184" i="4"/>
  <c r="G520" i="4"/>
  <c r="F30" i="5" l="1"/>
  <c r="E30" i="5" s="1"/>
  <c r="D31" i="5" s="1" a="1"/>
  <c r="D31" i="5" s="1"/>
  <c r="H30" i="5"/>
  <c r="H15" i="5"/>
  <c r="F15" i="5" s="1"/>
  <c r="H44" i="5"/>
  <c r="F44" i="5"/>
  <c r="E44" i="5" s="1"/>
  <c r="D45" i="5" s="1" a="1"/>
  <c r="D45" i="5" s="1"/>
  <c r="H86" i="5"/>
  <c r="F86" i="5"/>
  <c r="E86" i="5" s="1"/>
  <c r="D87" i="5" s="1" a="1"/>
  <c r="D87" i="5" s="1"/>
  <c r="H72" i="5"/>
  <c r="F72" i="5"/>
  <c r="E72" i="5" s="1"/>
  <c r="D73" i="5" s="1" a="1"/>
  <c r="D73" i="5" s="1"/>
  <c r="F100" i="5"/>
  <c r="E100" i="5" s="1"/>
  <c r="D101" i="5" s="1" a="1"/>
  <c r="D101" i="5" s="1"/>
  <c r="H100" i="5"/>
  <c r="H128" i="5"/>
  <c r="F128" i="5"/>
  <c r="E128" i="5" s="1"/>
  <c r="D129" i="5" s="1" a="1"/>
  <c r="D129" i="5" s="1"/>
  <c r="H142" i="5"/>
  <c r="F142" i="5"/>
  <c r="E142" i="5" s="1"/>
  <c r="D143" i="5" s="1" a="1"/>
  <c r="D143" i="5" s="1"/>
  <c r="H58" i="5"/>
  <c r="F58" i="5"/>
  <c r="E58" i="5" s="1"/>
  <c r="D59" i="5" s="1" a="1"/>
  <c r="D59" i="5" s="1"/>
  <c r="F114" i="5"/>
  <c r="E114" i="5" s="1"/>
  <c r="D115" i="5" s="1" a="1"/>
  <c r="D115" i="5" s="1"/>
  <c r="H114" i="5"/>
  <c r="H15" i="4"/>
  <c r="F15" i="4" s="1"/>
  <c r="F324" i="4"/>
  <c r="E324" i="4" s="1"/>
  <c r="D325" i="4" s="1" a="1"/>
  <c r="D325" i="4" s="1"/>
  <c r="H324" i="4"/>
  <c r="H506" i="4"/>
  <c r="F506" i="4"/>
  <c r="E506" i="4" s="1"/>
  <c r="D507" i="4" s="1" a="1"/>
  <c r="D507" i="4" s="1"/>
  <c r="H100" i="4"/>
  <c r="F100" i="4"/>
  <c r="E100" i="4" s="1"/>
  <c r="D101" i="4" s="1" a="1"/>
  <c r="D101" i="4" s="1"/>
  <c r="H184" i="4"/>
  <c r="F184" i="4"/>
  <c r="E184" i="4" s="1"/>
  <c r="D185" i="4" s="1" a="1"/>
  <c r="D185" i="4" s="1"/>
  <c r="H618" i="4"/>
  <c r="F618" i="4"/>
  <c r="E618" i="4" s="1"/>
  <c r="D619" i="4" s="1" a="1"/>
  <c r="D619" i="4" s="1"/>
  <c r="F352" i="4"/>
  <c r="E352" i="4" s="1"/>
  <c r="D353" i="4" s="1" a="1"/>
  <c r="D353" i="4" s="1"/>
  <c r="H352" i="4"/>
  <c r="F212" i="4"/>
  <c r="E212" i="4" s="1"/>
  <c r="D213" i="4" s="1" a="1"/>
  <c r="D213" i="4" s="1"/>
  <c r="H212" i="4"/>
  <c r="F576" i="4"/>
  <c r="E576" i="4" s="1"/>
  <c r="D577" i="4" s="1" a="1"/>
  <c r="D577" i="4" s="1"/>
  <c r="H576" i="4"/>
  <c r="F114" i="4"/>
  <c r="E114" i="4" s="1"/>
  <c r="D115" i="4" s="1" a="1"/>
  <c r="D115" i="4" s="1"/>
  <c r="H114" i="4"/>
  <c r="F58" i="4"/>
  <c r="E58" i="4" s="1"/>
  <c r="D59" i="4" s="1" a="1"/>
  <c r="D59" i="4" s="1"/>
  <c r="H58" i="4"/>
  <c r="H366" i="4"/>
  <c r="F366" i="4"/>
  <c r="E366" i="4" s="1"/>
  <c r="D367" i="4" s="1" a="1"/>
  <c r="D367" i="4" s="1"/>
  <c r="F408" i="4"/>
  <c r="E408" i="4" s="1"/>
  <c r="D409" i="4" s="1" a="1"/>
  <c r="D409" i="4" s="1"/>
  <c r="H408" i="4"/>
  <c r="F282" i="4"/>
  <c r="E282" i="4" s="1"/>
  <c r="D283" i="4" s="1" a="1"/>
  <c r="D283" i="4" s="1"/>
  <c r="H282" i="4"/>
  <c r="F562" i="4"/>
  <c r="E562" i="4" s="1"/>
  <c r="D563" i="4" s="1" a="1"/>
  <c r="D563" i="4" s="1"/>
  <c r="H562" i="4"/>
  <c r="H436" i="4"/>
  <c r="F436" i="4"/>
  <c r="E436" i="4" s="1"/>
  <c r="D437" i="4" s="1" a="1"/>
  <c r="D437" i="4" s="1"/>
  <c r="F422" i="4"/>
  <c r="E422" i="4" s="1"/>
  <c r="D423" i="4" s="1" a="1"/>
  <c r="D423" i="4" s="1"/>
  <c r="H422" i="4"/>
  <c r="F72" i="4"/>
  <c r="E72" i="4" s="1"/>
  <c r="D73" i="4" s="1" a="1"/>
  <c r="D73" i="4" s="1"/>
  <c r="H72" i="4"/>
  <c r="F464" i="4"/>
  <c r="E464" i="4" s="1"/>
  <c r="D465" i="4" s="1" a="1"/>
  <c r="D465" i="4" s="1"/>
  <c r="H464" i="4"/>
  <c r="H338" i="4"/>
  <c r="F338" i="4"/>
  <c r="E338" i="4" s="1"/>
  <c r="D339" i="4" s="1" a="1"/>
  <c r="D339" i="4" s="1"/>
  <c r="H296" i="4"/>
  <c r="F296" i="4"/>
  <c r="E296" i="4" s="1"/>
  <c r="D297" i="4" s="1" a="1"/>
  <c r="D297" i="4" s="1"/>
  <c r="H44" i="4"/>
  <c r="F44" i="4"/>
  <c r="E44" i="4" s="1"/>
  <c r="D45" i="4" s="1" a="1"/>
  <c r="D45" i="4" s="1"/>
  <c r="F268" i="4"/>
  <c r="E268" i="4" s="1"/>
  <c r="D269" i="4" s="1" a="1"/>
  <c r="D269" i="4" s="1"/>
  <c r="H268" i="4"/>
  <c r="F86" i="4"/>
  <c r="E86" i="4" s="1"/>
  <c r="D87" i="4" s="1" a="1"/>
  <c r="D87" i="4" s="1"/>
  <c r="H86" i="4"/>
  <c r="H128" i="4"/>
  <c r="F128" i="4"/>
  <c r="E128" i="4" s="1"/>
  <c r="D129" i="4" s="1" a="1"/>
  <c r="D129" i="4" s="1"/>
  <c r="H226" i="4"/>
  <c r="F226" i="4"/>
  <c r="E226" i="4" s="1"/>
  <c r="D227" i="4" s="1" a="1"/>
  <c r="D227" i="4" s="1"/>
  <c r="F520" i="4"/>
  <c r="E520" i="4" s="1"/>
  <c r="D521" i="4" s="1" a="1"/>
  <c r="D521" i="4" s="1"/>
  <c r="H520" i="4"/>
  <c r="G199" i="4"/>
  <c r="F450" i="4"/>
  <c r="E450" i="4" s="1"/>
  <c r="D451" i="4" s="1" a="1"/>
  <c r="D451" i="4" s="1"/>
  <c r="H450" i="4"/>
  <c r="G493" i="4"/>
  <c r="H632" i="4"/>
  <c r="F632" i="4"/>
  <c r="E632" i="4" s="1"/>
  <c r="D633" i="4" s="1" a="1"/>
  <c r="D633" i="4" s="1"/>
  <c r="H604" i="4"/>
  <c r="F604" i="4"/>
  <c r="E604" i="4" s="1"/>
  <c r="D605" i="4" s="1" a="1"/>
  <c r="D605" i="4" s="1"/>
  <c r="F478" i="4"/>
  <c r="E478" i="4" s="1"/>
  <c r="D479" i="4" s="1" a="1"/>
  <c r="D479" i="4" s="1"/>
  <c r="H478" i="4"/>
  <c r="H394" i="4"/>
  <c r="F394" i="4"/>
  <c r="E394" i="4" s="1"/>
  <c r="D395" i="4" s="1" a="1"/>
  <c r="D395" i="4" s="1"/>
  <c r="F254" i="4"/>
  <c r="E254" i="4" s="1"/>
  <c r="D255" i="4" s="1" a="1"/>
  <c r="D255" i="4" s="1"/>
  <c r="H254" i="4"/>
  <c r="H380" i="4"/>
  <c r="F380" i="4"/>
  <c r="E380" i="4" s="1"/>
  <c r="D381" i="4" s="1" a="1"/>
  <c r="D381" i="4" s="1"/>
  <c r="H310" i="4"/>
  <c r="F310" i="4"/>
  <c r="E310" i="4" s="1"/>
  <c r="D311" i="4" s="1" a="1"/>
  <c r="D311" i="4" s="1"/>
  <c r="F170" i="4"/>
  <c r="E170" i="4" s="1"/>
  <c r="D171" i="4" s="1" a="1"/>
  <c r="D171" i="4" s="1"/>
  <c r="H170" i="4"/>
  <c r="G241" i="4"/>
  <c r="F534" i="4"/>
  <c r="E534" i="4" s="1"/>
  <c r="D535" i="4" s="1" a="1"/>
  <c r="D535" i="4" s="1"/>
  <c r="H534" i="4"/>
  <c r="G143" i="4"/>
  <c r="H30" i="4"/>
  <c r="F30" i="4" s="1"/>
  <c r="E30" i="4" s="1"/>
  <c r="D31" i="4" s="1" a="1"/>
  <c r="D31" i="4" s="1"/>
  <c r="G591" i="4"/>
  <c r="F156" i="4"/>
  <c r="E156" i="4" s="1"/>
  <c r="D157" i="4" s="1" a="1"/>
  <c r="D157" i="4" s="1"/>
  <c r="H156" i="4"/>
  <c r="H548" i="4"/>
  <c r="F548" i="4"/>
  <c r="E548" i="4" s="1"/>
  <c r="D549" i="4" s="1" a="1"/>
  <c r="D549" i="4" s="1"/>
  <c r="E15" i="5" l="1"/>
  <c r="D16" i="5" s="1" a="1"/>
  <c r="D16" i="5" s="1"/>
  <c r="G45" i="5"/>
  <c r="G73" i="5"/>
  <c r="G129" i="5"/>
  <c r="G87" i="5"/>
  <c r="G115" i="5"/>
  <c r="G59" i="5"/>
  <c r="G143" i="5"/>
  <c r="G101" i="5"/>
  <c r="G31" i="5"/>
  <c r="G213" i="4"/>
  <c r="G563" i="4"/>
  <c r="G283" i="4"/>
  <c r="G297" i="4"/>
  <c r="G451" i="4"/>
  <c r="G381" i="4"/>
  <c r="G339" i="4"/>
  <c r="G367" i="4"/>
  <c r="G101" i="4"/>
  <c r="G157" i="4"/>
  <c r="F199" i="4"/>
  <c r="E199" i="4" s="1"/>
  <c r="D200" i="4" s="1" a="1"/>
  <c r="D200" i="4" s="1"/>
  <c r="H199" i="4"/>
  <c r="G437" i="4"/>
  <c r="G87" i="4"/>
  <c r="G269" i="4"/>
  <c r="G619" i="4"/>
  <c r="G549" i="4"/>
  <c r="G409" i="4"/>
  <c r="H591" i="4"/>
  <c r="F591" i="4"/>
  <c r="E591" i="4" s="1"/>
  <c r="D592" i="4" s="1" a="1"/>
  <c r="D592" i="4" s="1"/>
  <c r="G255" i="4"/>
  <c r="G59" i="4"/>
  <c r="G227" i="4"/>
  <c r="G31" i="4"/>
  <c r="G73" i="4"/>
  <c r="G115" i="4"/>
  <c r="G325" i="4"/>
  <c r="G633" i="4"/>
  <c r="G353" i="4"/>
  <c r="G171" i="4"/>
  <c r="F493" i="4"/>
  <c r="E493" i="4" s="1"/>
  <c r="D494" i="4" s="1" a="1"/>
  <c r="D494" i="4" s="1"/>
  <c r="H493" i="4"/>
  <c r="G311" i="4"/>
  <c r="G521" i="4"/>
  <c r="E15" i="4"/>
  <c r="D16" i="4" s="1" a="1"/>
  <c r="D16" i="4" s="1"/>
  <c r="G605" i="4"/>
  <c r="G535" i="4"/>
  <c r="H241" i="4"/>
  <c r="F241" i="4"/>
  <c r="E241" i="4" s="1"/>
  <c r="D242" i="4" s="1" a="1"/>
  <c r="D242" i="4" s="1"/>
  <c r="G45" i="4"/>
  <c r="G185" i="4"/>
  <c r="G507" i="4"/>
  <c r="G465" i="4"/>
  <c r="G395" i="4"/>
  <c r="G129" i="4"/>
  <c r="H143" i="4"/>
  <c r="F143" i="4"/>
  <c r="E143" i="4" s="1"/>
  <c r="D144" i="4" s="1" a="1"/>
  <c r="D144" i="4" s="1"/>
  <c r="G479" i="4"/>
  <c r="G423" i="4"/>
  <c r="G577" i="4"/>
  <c r="H101" i="5" l="1"/>
  <c r="F101" i="5"/>
  <c r="E101" i="5" s="1"/>
  <c r="D102" i="5" s="1" a="1"/>
  <c r="D102" i="5" s="1"/>
  <c r="H59" i="5"/>
  <c r="F59" i="5"/>
  <c r="E59" i="5" s="1"/>
  <c r="D60" i="5" s="1" a="1"/>
  <c r="D60" i="5" s="1"/>
  <c r="H87" i="5"/>
  <c r="F87" i="5"/>
  <c r="E87" i="5" s="1"/>
  <c r="D88" i="5" s="1" a="1"/>
  <c r="D88" i="5" s="1"/>
  <c r="H73" i="5"/>
  <c r="F73" i="5"/>
  <c r="E73" i="5" s="1"/>
  <c r="D74" i="5" s="1" a="1"/>
  <c r="D74" i="5" s="1"/>
  <c r="H143" i="5"/>
  <c r="F143" i="5"/>
  <c r="E143" i="5" s="1"/>
  <c r="D144" i="5" s="1" a="1"/>
  <c r="D144" i="5" s="1"/>
  <c r="H31" i="5"/>
  <c r="F31" i="5"/>
  <c r="E31" i="5" s="1"/>
  <c r="D32" i="5" s="1" a="1"/>
  <c r="D32" i="5" s="1"/>
  <c r="H45" i="5"/>
  <c r="F45" i="5"/>
  <c r="E45" i="5" s="1"/>
  <c r="D46" i="5" s="1" a="1"/>
  <c r="D46" i="5" s="1"/>
  <c r="F115" i="5"/>
  <c r="E115" i="5" s="1"/>
  <c r="D116" i="5" s="1" a="1"/>
  <c r="D116" i="5" s="1"/>
  <c r="H115" i="5"/>
  <c r="F129" i="5"/>
  <c r="E129" i="5" s="1"/>
  <c r="D130" i="5" s="1" a="1"/>
  <c r="D130" i="5" s="1"/>
  <c r="H129" i="5"/>
  <c r="G16" i="5"/>
  <c r="F465" i="4"/>
  <c r="E465" i="4" s="1"/>
  <c r="D466" i="4" s="1" a="1"/>
  <c r="D466" i="4" s="1"/>
  <c r="H465" i="4"/>
  <c r="H507" i="4"/>
  <c r="F507" i="4"/>
  <c r="E507" i="4" s="1"/>
  <c r="D508" i="4" s="1" a="1"/>
  <c r="D508" i="4" s="1"/>
  <c r="G494" i="4"/>
  <c r="F297" i="4"/>
  <c r="E297" i="4" s="1"/>
  <c r="D298" i="4" s="1" a="1"/>
  <c r="D298" i="4" s="1"/>
  <c r="H297" i="4"/>
  <c r="F423" i="4"/>
  <c r="E423" i="4" s="1"/>
  <c r="D424" i="4" s="1" a="1"/>
  <c r="D424" i="4" s="1"/>
  <c r="H423" i="4"/>
  <c r="H45" i="4"/>
  <c r="F45" i="4"/>
  <c r="E45" i="4" s="1"/>
  <c r="D46" i="4" s="1" a="1"/>
  <c r="D46" i="4" s="1"/>
  <c r="F59" i="4"/>
  <c r="E59" i="4" s="1"/>
  <c r="D60" i="4" s="1" a="1"/>
  <c r="D60" i="4" s="1"/>
  <c r="H59" i="4"/>
  <c r="H437" i="4"/>
  <c r="F437" i="4"/>
  <c r="E437" i="4" s="1"/>
  <c r="D438" i="4" s="1" a="1"/>
  <c r="D438" i="4" s="1"/>
  <c r="F395" i="4"/>
  <c r="E395" i="4" s="1"/>
  <c r="D396" i="4" s="1" a="1"/>
  <c r="D396" i="4" s="1"/>
  <c r="H395" i="4"/>
  <c r="H115" i="4"/>
  <c r="F115" i="4"/>
  <c r="E115" i="4" s="1"/>
  <c r="D116" i="4" s="1" a="1"/>
  <c r="D116" i="4" s="1"/>
  <c r="F549" i="4"/>
  <c r="E549" i="4" s="1"/>
  <c r="D550" i="4" s="1" a="1"/>
  <c r="D550" i="4" s="1"/>
  <c r="H549" i="4"/>
  <c r="F73" i="4"/>
  <c r="E73" i="4" s="1"/>
  <c r="D74" i="4" s="1" a="1"/>
  <c r="D74" i="4" s="1"/>
  <c r="H73" i="4"/>
  <c r="H381" i="4"/>
  <c r="F381" i="4"/>
  <c r="E381" i="4" s="1"/>
  <c r="D382" i="4" s="1" a="1"/>
  <c r="D382" i="4" s="1"/>
  <c r="F185" i="4"/>
  <c r="E185" i="4" s="1"/>
  <c r="D186" i="4" s="1" a="1"/>
  <c r="D186" i="4" s="1"/>
  <c r="H185" i="4"/>
  <c r="H577" i="4"/>
  <c r="F577" i="4"/>
  <c r="E577" i="4" s="1"/>
  <c r="D578" i="4" s="1" a="1"/>
  <c r="D578" i="4" s="1"/>
  <c r="H479" i="4"/>
  <c r="F479" i="4"/>
  <c r="E479" i="4" s="1"/>
  <c r="D480" i="4" s="1" a="1"/>
  <c r="D480" i="4" s="1"/>
  <c r="G144" i="4"/>
  <c r="H535" i="4"/>
  <c r="F535" i="4"/>
  <c r="E535" i="4" s="1"/>
  <c r="D536" i="4" s="1" a="1"/>
  <c r="D536" i="4" s="1"/>
  <c r="H563" i="4"/>
  <c r="F563" i="4"/>
  <c r="E563" i="4" s="1"/>
  <c r="D564" i="4" s="1" a="1"/>
  <c r="D564" i="4" s="1"/>
  <c r="H367" i="4"/>
  <c r="F367" i="4"/>
  <c r="E367" i="4" s="1"/>
  <c r="D368" i="4" s="1" a="1"/>
  <c r="D368" i="4" s="1"/>
  <c r="F339" i="4"/>
  <c r="E339" i="4" s="1"/>
  <c r="D340" i="4" s="1" a="1"/>
  <c r="D340" i="4" s="1"/>
  <c r="H339" i="4"/>
  <c r="H269" i="4"/>
  <c r="F269" i="4"/>
  <c r="E269" i="4" s="1"/>
  <c r="D270" i="4" s="1" a="1"/>
  <c r="D270" i="4" s="1"/>
  <c r="H451" i="4"/>
  <c r="F451" i="4"/>
  <c r="E451" i="4" s="1"/>
  <c r="D452" i="4" s="1" a="1"/>
  <c r="D452" i="4" s="1"/>
  <c r="G242" i="4"/>
  <c r="G200" i="4"/>
  <c r="F283" i="4"/>
  <c r="E283" i="4" s="1"/>
  <c r="D284" i="4" s="1" a="1"/>
  <c r="D284" i="4" s="1"/>
  <c r="H283" i="4"/>
  <c r="H633" i="4"/>
  <c r="F633" i="4"/>
  <c r="E633" i="4" s="1"/>
  <c r="D634" i="4" s="1" a="1"/>
  <c r="D634" i="4" s="1"/>
  <c r="H325" i="4"/>
  <c r="F325" i="4"/>
  <c r="E325" i="4" s="1"/>
  <c r="D326" i="4" s="1" a="1"/>
  <c r="D326" i="4" s="1"/>
  <c r="H101" i="4"/>
  <c r="F101" i="4"/>
  <c r="E101" i="4" s="1"/>
  <c r="D102" i="4" s="1" a="1"/>
  <c r="D102" i="4" s="1"/>
  <c r="G16" i="4"/>
  <c r="H521" i="4"/>
  <c r="F521" i="4"/>
  <c r="E521" i="4" s="1"/>
  <c r="D522" i="4" s="1" a="1"/>
  <c r="D522" i="4" s="1"/>
  <c r="H619" i="4"/>
  <c r="F619" i="4"/>
  <c r="E619" i="4" s="1"/>
  <c r="D620" i="4" s="1" a="1"/>
  <c r="D620" i="4" s="1"/>
  <c r="H311" i="4"/>
  <c r="F311" i="4"/>
  <c r="E311" i="4" s="1"/>
  <c r="D312" i="4" s="1" a="1"/>
  <c r="D312" i="4" s="1"/>
  <c r="H31" i="4"/>
  <c r="F31" i="4"/>
  <c r="E31" i="4" s="1"/>
  <c r="D32" i="4" s="1" a="1"/>
  <c r="D32" i="4" s="1"/>
  <c r="F87" i="4"/>
  <c r="E87" i="4" s="1"/>
  <c r="D88" i="4" s="1" a="1"/>
  <c r="D88" i="4" s="1"/>
  <c r="H87" i="4"/>
  <c r="F227" i="4"/>
  <c r="E227" i="4" s="1"/>
  <c r="D228" i="4" s="1" a="1"/>
  <c r="D228" i="4" s="1"/>
  <c r="H227" i="4"/>
  <c r="F171" i="4"/>
  <c r="E171" i="4" s="1"/>
  <c r="D172" i="4" s="1" a="1"/>
  <c r="D172" i="4" s="1"/>
  <c r="H171" i="4"/>
  <c r="F353" i="4"/>
  <c r="E353" i="4" s="1"/>
  <c r="D354" i="4" s="1" a="1"/>
  <c r="D354" i="4" s="1"/>
  <c r="H353" i="4"/>
  <c r="H255" i="4"/>
  <c r="F255" i="4"/>
  <c r="E255" i="4" s="1"/>
  <c r="D256" i="4" s="1" a="1"/>
  <c r="D256" i="4" s="1"/>
  <c r="G592" i="4"/>
  <c r="H157" i="4"/>
  <c r="F157" i="4"/>
  <c r="E157" i="4" s="1"/>
  <c r="D158" i="4" s="1" a="1"/>
  <c r="D158" i="4" s="1"/>
  <c r="F129" i="4"/>
  <c r="E129" i="4" s="1"/>
  <c r="D130" i="4" s="1" a="1"/>
  <c r="D130" i="4" s="1"/>
  <c r="H129" i="4"/>
  <c r="F605" i="4"/>
  <c r="E605" i="4" s="1"/>
  <c r="D606" i="4" s="1" a="1"/>
  <c r="D606" i="4" s="1"/>
  <c r="H605" i="4"/>
  <c r="F409" i="4"/>
  <c r="E409" i="4" s="1"/>
  <c r="D410" i="4" s="1" a="1"/>
  <c r="D410" i="4" s="1"/>
  <c r="H409" i="4"/>
  <c r="F213" i="4"/>
  <c r="E213" i="4" s="1"/>
  <c r="D214" i="4" s="1" a="1"/>
  <c r="D214" i="4" s="1"/>
  <c r="H213" i="4"/>
  <c r="G88" i="5" l="1"/>
  <c r="G60" i="5"/>
  <c r="G32" i="5"/>
  <c r="H16" i="5"/>
  <c r="F16" i="5" s="1"/>
  <c r="G46" i="5"/>
  <c r="G74" i="5"/>
  <c r="G102" i="5"/>
  <c r="G116" i="5"/>
  <c r="G144" i="5"/>
  <c r="G130" i="5"/>
  <c r="G620" i="4"/>
  <c r="H592" i="4"/>
  <c r="F592" i="4"/>
  <c r="E592" i="4" s="1"/>
  <c r="D593" i="4" s="1" a="1"/>
  <c r="D593" i="4" s="1"/>
  <c r="G578" i="4"/>
  <c r="G46" i="4"/>
  <c r="G102" i="4"/>
  <c r="G214" i="4"/>
  <c r="G368" i="4"/>
  <c r="G410" i="4"/>
  <c r="G228" i="4"/>
  <c r="G74" i="4"/>
  <c r="G298" i="4"/>
  <c r="G438" i="4"/>
  <c r="G452" i="4"/>
  <c r="G60" i="4"/>
  <c r="G186" i="4"/>
  <c r="G172" i="4"/>
  <c r="G88" i="4"/>
  <c r="H494" i="4"/>
  <c r="F494" i="4"/>
  <c r="E494" i="4" s="1"/>
  <c r="D495" i="4" s="1" a="1"/>
  <c r="D495" i="4" s="1"/>
  <c r="G536" i="4"/>
  <c r="G130" i="4"/>
  <c r="G284" i="4"/>
  <c r="G256" i="4"/>
  <c r="H16" i="4"/>
  <c r="F16" i="4" s="1"/>
  <c r="G382" i="4"/>
  <c r="G340" i="4"/>
  <c r="G326" i="4"/>
  <c r="G634" i="4"/>
  <c r="G606" i="4"/>
  <c r="G32" i="4"/>
  <c r="G116" i="4"/>
  <c r="G158" i="4"/>
  <c r="G312" i="4"/>
  <c r="F200" i="4"/>
  <c r="E200" i="4" s="1"/>
  <c r="D201" i="4" s="1" a="1"/>
  <c r="D201" i="4" s="1"/>
  <c r="H200" i="4"/>
  <c r="G480" i="4"/>
  <c r="F242" i="4"/>
  <c r="E242" i="4" s="1"/>
  <c r="D243" i="4" s="1" a="1"/>
  <c r="D243" i="4" s="1"/>
  <c r="H242" i="4"/>
  <c r="G522" i="4"/>
  <c r="G270" i="4"/>
  <c r="G354" i="4"/>
  <c r="G424" i="4"/>
  <c r="G564" i="4"/>
  <c r="G550" i="4"/>
  <c r="G508" i="4"/>
  <c r="H144" i="4"/>
  <c r="F144" i="4"/>
  <c r="E144" i="4" s="1"/>
  <c r="D145" i="4" s="1" a="1"/>
  <c r="D145" i="4" s="1"/>
  <c r="G396" i="4"/>
  <c r="G466" i="4"/>
  <c r="E16" i="5" l="1"/>
  <c r="D17" i="5" s="1" a="1"/>
  <c r="D17" i="5" s="1"/>
  <c r="H102" i="5"/>
  <c r="F102" i="5"/>
  <c r="E102" i="5" s="1"/>
  <c r="D103" i="5" s="1" a="1"/>
  <c r="D103" i="5" s="1"/>
  <c r="H32" i="5"/>
  <c r="F32" i="5"/>
  <c r="E32" i="5" s="1"/>
  <c r="D33" i="5" s="1" a="1"/>
  <c r="D33" i="5" s="1"/>
  <c r="H46" i="5"/>
  <c r="F46" i="5"/>
  <c r="E46" i="5" s="1"/>
  <c r="D47" i="5" s="1" a="1"/>
  <c r="D47" i="5" s="1"/>
  <c r="F60" i="5"/>
  <c r="E60" i="5" s="1"/>
  <c r="D61" i="5" s="1" a="1"/>
  <c r="D61" i="5" s="1"/>
  <c r="H60" i="5"/>
  <c r="H116" i="5"/>
  <c r="F116" i="5"/>
  <c r="E116" i="5" s="1"/>
  <c r="D117" i="5" s="1" a="1"/>
  <c r="D117" i="5" s="1"/>
  <c r="F130" i="5"/>
  <c r="E130" i="5" s="1"/>
  <c r="D131" i="5" s="1" a="1"/>
  <c r="D131" i="5" s="1"/>
  <c r="H130" i="5"/>
  <c r="H74" i="5"/>
  <c r="F74" i="5"/>
  <c r="E74" i="5" s="1"/>
  <c r="D75" i="5" s="1" a="1"/>
  <c r="D75" i="5" s="1"/>
  <c r="F144" i="5"/>
  <c r="E144" i="5" s="1"/>
  <c r="D145" i="5" s="1" a="1"/>
  <c r="D145" i="5" s="1"/>
  <c r="H144" i="5"/>
  <c r="H88" i="5"/>
  <c r="F88" i="5"/>
  <c r="E88" i="5" s="1"/>
  <c r="D89" i="5" s="1" a="1"/>
  <c r="D89" i="5" s="1"/>
  <c r="E16" i="4"/>
  <c r="D17" i="4" s="1" a="1"/>
  <c r="D17" i="4" s="1"/>
  <c r="H564" i="4"/>
  <c r="F564" i="4"/>
  <c r="E564" i="4" s="1"/>
  <c r="D565" i="4" s="1" a="1"/>
  <c r="D565" i="4" s="1"/>
  <c r="F172" i="4"/>
  <c r="E172" i="4" s="1"/>
  <c r="D173" i="4" s="1" a="1"/>
  <c r="D173" i="4" s="1"/>
  <c r="H172" i="4"/>
  <c r="F186" i="4"/>
  <c r="E186" i="4" s="1"/>
  <c r="D187" i="4" s="1" a="1"/>
  <c r="D187" i="4" s="1"/>
  <c r="H186" i="4"/>
  <c r="H158" i="4"/>
  <c r="F158" i="4"/>
  <c r="E158" i="4" s="1"/>
  <c r="D159" i="4" s="1" a="1"/>
  <c r="D159" i="4" s="1"/>
  <c r="F214" i="4"/>
  <c r="E214" i="4" s="1"/>
  <c r="D215" i="4" s="1" a="1"/>
  <c r="D215" i="4" s="1"/>
  <c r="H214" i="4"/>
  <c r="F452" i="4"/>
  <c r="E452" i="4" s="1"/>
  <c r="D453" i="4" s="1" a="1"/>
  <c r="D453" i="4" s="1"/>
  <c r="H452" i="4"/>
  <c r="H32" i="4"/>
  <c r="F32" i="4" s="1"/>
  <c r="E32" i="4" s="1"/>
  <c r="D33" i="4" s="1" a="1"/>
  <c r="D33" i="4" s="1"/>
  <c r="H396" i="4"/>
  <c r="F396" i="4"/>
  <c r="E396" i="4" s="1"/>
  <c r="D397" i="4" s="1" a="1"/>
  <c r="D397" i="4" s="1"/>
  <c r="F522" i="4"/>
  <c r="E522" i="4" s="1"/>
  <c r="D523" i="4" s="1" a="1"/>
  <c r="D523" i="4" s="1"/>
  <c r="H522" i="4"/>
  <c r="H606" i="4"/>
  <c r="F606" i="4"/>
  <c r="E606" i="4" s="1"/>
  <c r="D607" i="4" s="1" a="1"/>
  <c r="D607" i="4" s="1"/>
  <c r="F130" i="4"/>
  <c r="E130" i="4" s="1"/>
  <c r="D131" i="4" s="1" a="1"/>
  <c r="D131" i="4" s="1"/>
  <c r="H130" i="4"/>
  <c r="F438" i="4"/>
  <c r="E438" i="4" s="1"/>
  <c r="D439" i="4" s="1" a="1"/>
  <c r="D439" i="4" s="1"/>
  <c r="H438" i="4"/>
  <c r="H46" i="4"/>
  <c r="F46" i="4" s="1"/>
  <c r="E46" i="4" s="1"/>
  <c r="D47" i="4" s="1" a="1"/>
  <c r="D47" i="4" s="1"/>
  <c r="H382" i="4"/>
  <c r="F382" i="4"/>
  <c r="E382" i="4" s="1"/>
  <c r="D383" i="4" s="1" a="1"/>
  <c r="D383" i="4" s="1"/>
  <c r="F368" i="4"/>
  <c r="E368" i="4" s="1"/>
  <c r="D369" i="4" s="1" a="1"/>
  <c r="D369" i="4" s="1"/>
  <c r="H368" i="4"/>
  <c r="F60" i="4"/>
  <c r="E60" i="4" s="1"/>
  <c r="D61" i="4" s="1" a="1"/>
  <c r="D61" i="4" s="1"/>
  <c r="H60" i="4"/>
  <c r="F284" i="4"/>
  <c r="E284" i="4" s="1"/>
  <c r="D285" i="4" s="1" a="1"/>
  <c r="D285" i="4" s="1"/>
  <c r="H284" i="4"/>
  <c r="H466" i="4"/>
  <c r="F466" i="4"/>
  <c r="E466" i="4" s="1"/>
  <c r="D467" i="4" s="1" a="1"/>
  <c r="D467" i="4" s="1"/>
  <c r="H536" i="4"/>
  <c r="F536" i="4"/>
  <c r="E536" i="4" s="1"/>
  <c r="D537" i="4" s="1" a="1"/>
  <c r="D537" i="4" s="1"/>
  <c r="G495" i="4"/>
  <c r="F508" i="4"/>
  <c r="E508" i="4" s="1"/>
  <c r="D509" i="4" s="1" a="1"/>
  <c r="D509" i="4" s="1"/>
  <c r="H508" i="4"/>
  <c r="H74" i="4"/>
  <c r="F74" i="4"/>
  <c r="E74" i="4" s="1"/>
  <c r="D75" i="4" s="1" a="1"/>
  <c r="D75" i="4" s="1"/>
  <c r="H424" i="4"/>
  <c r="F424" i="4"/>
  <c r="E424" i="4" s="1"/>
  <c r="D425" i="4" s="1" a="1"/>
  <c r="D425" i="4" s="1"/>
  <c r="H116" i="4"/>
  <c r="F116" i="4"/>
  <c r="E116" i="4" s="1"/>
  <c r="D117" i="4" s="1" a="1"/>
  <c r="D117" i="4" s="1"/>
  <c r="F354" i="4"/>
  <c r="E354" i="4" s="1"/>
  <c r="D355" i="4" s="1" a="1"/>
  <c r="D355" i="4" s="1"/>
  <c r="H354" i="4"/>
  <c r="H270" i="4"/>
  <c r="F270" i="4"/>
  <c r="E270" i="4" s="1"/>
  <c r="D271" i="4" s="1" a="1"/>
  <c r="D271" i="4" s="1"/>
  <c r="G243" i="4"/>
  <c r="F298" i="4"/>
  <c r="E298" i="4" s="1"/>
  <c r="D299" i="4" s="1" a="1"/>
  <c r="D299" i="4" s="1"/>
  <c r="H298" i="4"/>
  <c r="G593" i="4"/>
  <c r="H550" i="4"/>
  <c r="F550" i="4"/>
  <c r="E550" i="4" s="1"/>
  <c r="D551" i="4" s="1" a="1"/>
  <c r="D551" i="4" s="1"/>
  <c r="H340" i="4"/>
  <c r="F340" i="4"/>
  <c r="E340" i="4" s="1"/>
  <c r="D341" i="4" s="1" a="1"/>
  <c r="D341" i="4" s="1"/>
  <c r="F312" i="4"/>
  <c r="E312" i="4" s="1"/>
  <c r="D313" i="4" s="1" a="1"/>
  <c r="D313" i="4" s="1"/>
  <c r="H312" i="4"/>
  <c r="H410" i="4"/>
  <c r="F410" i="4"/>
  <c r="E410" i="4" s="1"/>
  <c r="D411" i="4" s="1" a="1"/>
  <c r="D411" i="4" s="1"/>
  <c r="H256" i="4"/>
  <c r="F256" i="4"/>
  <c r="E256" i="4" s="1"/>
  <c r="D257" i="4" s="1" a="1"/>
  <c r="D257" i="4" s="1"/>
  <c r="H102" i="4"/>
  <c r="F102" i="4"/>
  <c r="E102" i="4" s="1"/>
  <c r="D103" i="4" s="1" a="1"/>
  <c r="D103" i="4" s="1"/>
  <c r="G145" i="4"/>
  <c r="F634" i="4"/>
  <c r="E634" i="4" s="1"/>
  <c r="D635" i="4" s="1" a="1"/>
  <c r="D635" i="4" s="1"/>
  <c r="H634" i="4"/>
  <c r="H578" i="4"/>
  <c r="F578" i="4"/>
  <c r="E578" i="4" s="1"/>
  <c r="D579" i="4" s="1" a="1"/>
  <c r="D579" i="4" s="1"/>
  <c r="H480" i="4"/>
  <c r="F480" i="4"/>
  <c r="E480" i="4" s="1"/>
  <c r="D481" i="4" s="1" a="1"/>
  <c r="D481" i="4" s="1"/>
  <c r="H326" i="4"/>
  <c r="F326" i="4"/>
  <c r="E326" i="4" s="1"/>
  <c r="D327" i="4" s="1" a="1"/>
  <c r="D327" i="4" s="1"/>
  <c r="G201" i="4"/>
  <c r="F88" i="4"/>
  <c r="E88" i="4" s="1"/>
  <c r="D89" i="4" s="1" a="1"/>
  <c r="D89" i="4" s="1"/>
  <c r="H88" i="4"/>
  <c r="F228" i="4"/>
  <c r="E228" i="4" s="1"/>
  <c r="D229" i="4" s="1" a="1"/>
  <c r="D229" i="4" s="1"/>
  <c r="H228" i="4"/>
  <c r="F620" i="4"/>
  <c r="E620" i="4" s="1"/>
  <c r="D621" i="4" s="1" a="1"/>
  <c r="D621" i="4" s="1"/>
  <c r="H620" i="4"/>
  <c r="G33" i="5" l="1"/>
  <c r="G131" i="5"/>
  <c r="G75" i="5"/>
  <c r="G61" i="5"/>
  <c r="G89" i="5"/>
  <c r="G103" i="5"/>
  <c r="G47" i="5"/>
  <c r="G117" i="5"/>
  <c r="G17" i="5"/>
  <c r="G145" i="5"/>
  <c r="G61" i="4"/>
  <c r="G425" i="4"/>
  <c r="G579" i="4"/>
  <c r="G383" i="4"/>
  <c r="H593" i="4"/>
  <c r="F593" i="4"/>
  <c r="E593" i="4" s="1"/>
  <c r="D594" i="4" s="1" a="1"/>
  <c r="D594" i="4" s="1"/>
  <c r="G215" i="4"/>
  <c r="H495" i="4"/>
  <c r="F495" i="4"/>
  <c r="E495" i="4" s="1"/>
  <c r="D496" i="4" s="1" a="1"/>
  <c r="D496" i="4" s="1"/>
  <c r="G621" i="4"/>
  <c r="G439" i="4"/>
  <c r="G103" i="4"/>
  <c r="G537" i="4"/>
  <c r="G229" i="4"/>
  <c r="H243" i="4"/>
  <c r="F243" i="4"/>
  <c r="E243" i="4" s="1"/>
  <c r="D244" i="4" s="1" a="1"/>
  <c r="D244" i="4" s="1"/>
  <c r="G131" i="4"/>
  <c r="G187" i="4"/>
  <c r="G313" i="4"/>
  <c r="G341" i="4"/>
  <c r="G369" i="4"/>
  <c r="G551" i="4"/>
  <c r="G47" i="4"/>
  <c r="H145" i="4"/>
  <c r="F145" i="4"/>
  <c r="E145" i="4" s="1"/>
  <c r="D146" i="4" s="1" a="1"/>
  <c r="D146" i="4" s="1"/>
  <c r="G159" i="4"/>
  <c r="G271" i="4"/>
  <c r="G607" i="4"/>
  <c r="G89" i="4"/>
  <c r="G411" i="4"/>
  <c r="G565" i="4"/>
  <c r="G355" i="4"/>
  <c r="G285" i="4"/>
  <c r="G523" i="4"/>
  <c r="G481" i="4"/>
  <c r="G33" i="4"/>
  <c r="G75" i="4"/>
  <c r="G453" i="4"/>
  <c r="G635" i="4"/>
  <c r="G509" i="4"/>
  <c r="G299" i="4"/>
  <c r="G257" i="4"/>
  <c r="G467" i="4"/>
  <c r="G173" i="4"/>
  <c r="F201" i="4"/>
  <c r="E201" i="4" s="1"/>
  <c r="D202" i="4" s="1" a="1"/>
  <c r="D202" i="4" s="1"/>
  <c r="H201" i="4"/>
  <c r="G327" i="4"/>
  <c r="G117" i="4"/>
  <c r="G397" i="4"/>
  <c r="G17" i="4"/>
  <c r="H89" i="5" l="1"/>
  <c r="F89" i="5"/>
  <c r="E89" i="5" s="1"/>
  <c r="D90" i="5" s="1" a="1"/>
  <c r="D90" i="5" s="1"/>
  <c r="H117" i="5"/>
  <c r="F117" i="5"/>
  <c r="E117" i="5" s="1"/>
  <c r="D118" i="5" s="1" a="1"/>
  <c r="D118" i="5" s="1"/>
  <c r="H47" i="5"/>
  <c r="F47" i="5"/>
  <c r="E47" i="5" s="1"/>
  <c r="D48" i="5" s="1" a="1"/>
  <c r="D48" i="5" s="1"/>
  <c r="H61" i="5"/>
  <c r="F61" i="5"/>
  <c r="E61" i="5" s="1"/>
  <c r="D62" i="5" s="1" a="1"/>
  <c r="D62" i="5" s="1"/>
  <c r="F145" i="5"/>
  <c r="E145" i="5" s="1"/>
  <c r="D146" i="5" s="1" a="1"/>
  <c r="D146" i="5" s="1"/>
  <c r="H145" i="5"/>
  <c r="H131" i="5"/>
  <c r="F131" i="5"/>
  <c r="E131" i="5" s="1"/>
  <c r="D132" i="5" s="1" a="1"/>
  <c r="D132" i="5" s="1"/>
  <c r="H103" i="5"/>
  <c r="F103" i="5"/>
  <c r="E103" i="5" s="1"/>
  <c r="D104" i="5" s="1" a="1"/>
  <c r="D104" i="5" s="1"/>
  <c r="F75" i="5"/>
  <c r="E75" i="5" s="1"/>
  <c r="D76" i="5" s="1" a="1"/>
  <c r="D76" i="5" s="1"/>
  <c r="H75" i="5"/>
  <c r="H17" i="5"/>
  <c r="F17" i="5" s="1"/>
  <c r="F33" i="5"/>
  <c r="E33" i="5" s="1"/>
  <c r="D34" i="5" s="1" a="1"/>
  <c r="D34" i="5" s="1"/>
  <c r="H33" i="5"/>
  <c r="H607" i="4"/>
  <c r="F607" i="4"/>
  <c r="E607" i="4" s="1"/>
  <c r="D608" i="4" s="1" a="1"/>
  <c r="D608" i="4" s="1"/>
  <c r="H33" i="4"/>
  <c r="F33" i="4"/>
  <c r="E33" i="4" s="1"/>
  <c r="D34" i="4" s="1" a="1"/>
  <c r="D34" i="4" s="1"/>
  <c r="H467" i="4"/>
  <c r="F467" i="4"/>
  <c r="E467" i="4" s="1"/>
  <c r="D468" i="4" s="1" a="1"/>
  <c r="D468" i="4" s="1"/>
  <c r="H271" i="4"/>
  <c r="F271" i="4"/>
  <c r="E271" i="4" s="1"/>
  <c r="D272" i="4" s="1" a="1"/>
  <c r="D272" i="4" s="1"/>
  <c r="F215" i="4"/>
  <c r="E215" i="4" s="1"/>
  <c r="D216" i="4" s="1" a="1"/>
  <c r="D216" i="4" s="1"/>
  <c r="H215" i="4"/>
  <c r="H159" i="4"/>
  <c r="F159" i="4"/>
  <c r="E159" i="4" s="1"/>
  <c r="D160" i="4" s="1" a="1"/>
  <c r="D160" i="4" s="1"/>
  <c r="G594" i="4"/>
  <c r="H229" i="4"/>
  <c r="F229" i="4"/>
  <c r="E229" i="4" s="1"/>
  <c r="D230" i="4" s="1" a="1"/>
  <c r="D230" i="4" s="1"/>
  <c r="H173" i="4"/>
  <c r="F173" i="4"/>
  <c r="E173" i="4" s="1"/>
  <c r="D174" i="4" s="1" a="1"/>
  <c r="D174" i="4" s="1"/>
  <c r="F313" i="4"/>
  <c r="E313" i="4" s="1"/>
  <c r="D314" i="4" s="1" a="1"/>
  <c r="D314" i="4" s="1"/>
  <c r="H313" i="4"/>
  <c r="F187" i="4"/>
  <c r="E187" i="4" s="1"/>
  <c r="D188" i="4" s="1" a="1"/>
  <c r="D188" i="4" s="1"/>
  <c r="H187" i="4"/>
  <c r="H257" i="4"/>
  <c r="F257" i="4"/>
  <c r="E257" i="4" s="1"/>
  <c r="D258" i="4" s="1" a="1"/>
  <c r="D258" i="4" s="1"/>
  <c r="H131" i="4"/>
  <c r="F131" i="4"/>
  <c r="E131" i="4" s="1"/>
  <c r="D132" i="4" s="1" a="1"/>
  <c r="D132" i="4" s="1"/>
  <c r="G244" i="4"/>
  <c r="F397" i="4"/>
  <c r="E397" i="4" s="1"/>
  <c r="D398" i="4" s="1" a="1"/>
  <c r="D398" i="4" s="1"/>
  <c r="H397" i="4"/>
  <c r="F47" i="4"/>
  <c r="E47" i="4" s="1"/>
  <c r="D48" i="4" s="1" a="1"/>
  <c r="D48" i="4" s="1"/>
  <c r="H47" i="4"/>
  <c r="F537" i="4"/>
  <c r="E537" i="4" s="1"/>
  <c r="D538" i="4" s="1" a="1"/>
  <c r="D538" i="4" s="1"/>
  <c r="H537" i="4"/>
  <c r="H551" i="4"/>
  <c r="F551" i="4"/>
  <c r="E551" i="4" s="1"/>
  <c r="D552" i="4" s="1" a="1"/>
  <c r="D552" i="4" s="1"/>
  <c r="H411" i="4"/>
  <c r="F411" i="4"/>
  <c r="E411" i="4" s="1"/>
  <c r="D412" i="4" s="1" a="1"/>
  <c r="D412" i="4" s="1"/>
  <c r="H327" i="4"/>
  <c r="F327" i="4"/>
  <c r="E327" i="4" s="1"/>
  <c r="D328" i="4" s="1" a="1"/>
  <c r="D328" i="4" s="1"/>
  <c r="F453" i="4"/>
  <c r="E453" i="4" s="1"/>
  <c r="D454" i="4" s="1" a="1"/>
  <c r="D454" i="4" s="1"/>
  <c r="H453" i="4"/>
  <c r="F369" i="4"/>
  <c r="E369" i="4" s="1"/>
  <c r="D370" i="4" s="1" a="1"/>
  <c r="D370" i="4" s="1"/>
  <c r="H369" i="4"/>
  <c r="F103" i="4"/>
  <c r="E103" i="4" s="1"/>
  <c r="D104" i="4" s="1" a="1"/>
  <c r="D104" i="4" s="1"/>
  <c r="H103" i="4"/>
  <c r="H425" i="4"/>
  <c r="F425" i="4"/>
  <c r="E425" i="4" s="1"/>
  <c r="D426" i="4" s="1" a="1"/>
  <c r="D426" i="4" s="1"/>
  <c r="G496" i="4"/>
  <c r="H17" i="4"/>
  <c r="F17" i="4" s="1"/>
  <c r="H299" i="4"/>
  <c r="F299" i="4"/>
  <c r="E299" i="4" s="1"/>
  <c r="D300" i="4" s="1" a="1"/>
  <c r="D300" i="4" s="1"/>
  <c r="F355" i="4"/>
  <c r="E355" i="4" s="1"/>
  <c r="D356" i="4" s="1" a="1"/>
  <c r="D356" i="4" s="1"/>
  <c r="H355" i="4"/>
  <c r="F117" i="4"/>
  <c r="E117" i="4" s="1"/>
  <c r="D118" i="4" s="1" a="1"/>
  <c r="D118" i="4" s="1"/>
  <c r="H117" i="4"/>
  <c r="F635" i="4"/>
  <c r="E635" i="4" s="1"/>
  <c r="D636" i="4" s="1" a="1"/>
  <c r="D636" i="4" s="1"/>
  <c r="H635" i="4"/>
  <c r="F579" i="4"/>
  <c r="E579" i="4" s="1"/>
  <c r="D580" i="4" s="1" a="1"/>
  <c r="D580" i="4" s="1"/>
  <c r="H579" i="4"/>
  <c r="F341" i="4"/>
  <c r="E341" i="4" s="1"/>
  <c r="D342" i="4" s="1" a="1"/>
  <c r="D342" i="4" s="1"/>
  <c r="H341" i="4"/>
  <c r="H621" i="4"/>
  <c r="F621" i="4"/>
  <c r="E621" i="4" s="1"/>
  <c r="D622" i="4" s="1" a="1"/>
  <c r="D622" i="4" s="1"/>
  <c r="H481" i="4"/>
  <c r="F481" i="4"/>
  <c r="E481" i="4" s="1"/>
  <c r="D482" i="4" s="1" a="1"/>
  <c r="D482" i="4" s="1"/>
  <c r="F523" i="4"/>
  <c r="E523" i="4" s="1"/>
  <c r="D524" i="4" s="1" a="1"/>
  <c r="D524" i="4" s="1"/>
  <c r="H523" i="4"/>
  <c r="G146" i="4"/>
  <c r="H285" i="4"/>
  <c r="F285" i="4"/>
  <c r="E285" i="4" s="1"/>
  <c r="D286" i="4" s="1" a="1"/>
  <c r="D286" i="4" s="1"/>
  <c r="H509" i="4"/>
  <c r="F509" i="4"/>
  <c r="E509" i="4" s="1"/>
  <c r="D510" i="4" s="1" a="1"/>
  <c r="D510" i="4" s="1"/>
  <c r="H383" i="4"/>
  <c r="F383" i="4"/>
  <c r="E383" i="4" s="1"/>
  <c r="D384" i="4" s="1" a="1"/>
  <c r="D384" i="4" s="1"/>
  <c r="H565" i="4"/>
  <c r="F565" i="4"/>
  <c r="E565" i="4" s="1"/>
  <c r="D566" i="4" s="1" a="1"/>
  <c r="D566" i="4" s="1"/>
  <c r="G202" i="4"/>
  <c r="F75" i="4"/>
  <c r="E75" i="4" s="1"/>
  <c r="D76" i="4" s="1" a="1"/>
  <c r="D76" i="4" s="1"/>
  <c r="H75" i="4"/>
  <c r="F89" i="4"/>
  <c r="E89" i="4" s="1"/>
  <c r="D90" i="4" s="1" a="1"/>
  <c r="D90" i="4" s="1"/>
  <c r="H89" i="4"/>
  <c r="H439" i="4"/>
  <c r="F439" i="4"/>
  <c r="E439" i="4" s="1"/>
  <c r="D440" i="4" s="1" a="1"/>
  <c r="D440" i="4" s="1"/>
  <c r="H61" i="4"/>
  <c r="F61" i="4"/>
  <c r="E61" i="4" s="1"/>
  <c r="D62" i="4" s="1" a="1"/>
  <c r="D62" i="4" s="1"/>
  <c r="E17" i="5" l="1"/>
  <c r="D18" i="5" s="1" a="1"/>
  <c r="D18" i="5" s="1"/>
  <c r="G132" i="5"/>
  <c r="G76" i="5"/>
  <c r="G118" i="5"/>
  <c r="G34" i="5"/>
  <c r="G104" i="5"/>
  <c r="G62" i="5"/>
  <c r="G90" i="5"/>
  <c r="G146" i="5"/>
  <c r="G48" i="5"/>
  <c r="G426" i="4"/>
  <c r="G48" i="4"/>
  <c r="G580" i="4"/>
  <c r="H244" i="4"/>
  <c r="F244" i="4"/>
  <c r="E244" i="4" s="1"/>
  <c r="D245" i="4" s="1" a="1"/>
  <c r="D245" i="4" s="1"/>
  <c r="G62" i="4"/>
  <c r="G454" i="4"/>
  <c r="G328" i="4"/>
  <c r="G258" i="4"/>
  <c r="G272" i="4"/>
  <c r="H146" i="4"/>
  <c r="F146" i="4"/>
  <c r="E146" i="4" s="1"/>
  <c r="D147" i="4" s="1" a="1"/>
  <c r="D147" i="4" s="1"/>
  <c r="G356" i="4"/>
  <c r="G342" i="4"/>
  <c r="G384" i="4"/>
  <c r="G398" i="4"/>
  <c r="G370" i="4"/>
  <c r="G286" i="4"/>
  <c r="G216" i="4"/>
  <c r="G412" i="4"/>
  <c r="G90" i="4"/>
  <c r="G188" i="4"/>
  <c r="G482" i="4"/>
  <c r="G76" i="4"/>
  <c r="G314" i="4"/>
  <c r="G230" i="4"/>
  <c r="G104" i="4"/>
  <c r="G160" i="4"/>
  <c r="G118" i="4"/>
  <c r="G300" i="4"/>
  <c r="G468" i="4"/>
  <c r="G524" i="4"/>
  <c r="G552" i="4"/>
  <c r="G622" i="4"/>
  <c r="G174" i="4"/>
  <c r="G608" i="4"/>
  <c r="G566" i="4"/>
  <c r="H594" i="4"/>
  <c r="F594" i="4"/>
  <c r="E594" i="4" s="1"/>
  <c r="D595" i="4" s="1" a="1"/>
  <c r="D595" i="4" s="1"/>
  <c r="G510" i="4"/>
  <c r="G636" i="4"/>
  <c r="G132" i="4"/>
  <c r="G440" i="4"/>
  <c r="E17" i="4"/>
  <c r="D18" i="4" s="1" a="1"/>
  <c r="D18" i="4" s="1"/>
  <c r="G34" i="4"/>
  <c r="H202" i="4"/>
  <c r="F202" i="4"/>
  <c r="E202" i="4" s="1"/>
  <c r="D203" i="4" s="1" a="1"/>
  <c r="D203" i="4" s="1"/>
  <c r="H496" i="4"/>
  <c r="F496" i="4"/>
  <c r="E496" i="4" s="1"/>
  <c r="D497" i="4" s="1" a="1"/>
  <c r="D497" i="4" s="1"/>
  <c r="G538" i="4"/>
  <c r="H146" i="5" l="1"/>
  <c r="F146" i="5"/>
  <c r="E146" i="5" s="1"/>
  <c r="D147" i="5" s="1" a="1"/>
  <c r="D147" i="5" s="1"/>
  <c r="H76" i="5"/>
  <c r="F76" i="5"/>
  <c r="E76" i="5" s="1"/>
  <c r="D77" i="5" s="1" a="1"/>
  <c r="D77" i="5" s="1"/>
  <c r="H90" i="5"/>
  <c r="F90" i="5"/>
  <c r="E90" i="5" s="1"/>
  <c r="D91" i="5" s="1" a="1"/>
  <c r="D91" i="5" s="1"/>
  <c r="H34" i="5"/>
  <c r="F34" i="5"/>
  <c r="E34" i="5" s="1"/>
  <c r="D35" i="5" s="1" a="1"/>
  <c r="D35" i="5" s="1"/>
  <c r="H118" i="5"/>
  <c r="F118" i="5"/>
  <c r="E118" i="5" s="1"/>
  <c r="D119" i="5" s="1" a="1"/>
  <c r="D119" i="5" s="1"/>
  <c r="H132" i="5"/>
  <c r="F132" i="5"/>
  <c r="E132" i="5" s="1"/>
  <c r="D133" i="5" s="1" a="1"/>
  <c r="D133" i="5" s="1"/>
  <c r="H104" i="5"/>
  <c r="F104" i="5"/>
  <c r="E104" i="5" s="1"/>
  <c r="D105" i="5" s="1" a="1"/>
  <c r="D105" i="5" s="1"/>
  <c r="F48" i="5"/>
  <c r="E48" i="5" s="1"/>
  <c r="D49" i="5" s="1" a="1"/>
  <c r="D49" i="5" s="1"/>
  <c r="H48" i="5"/>
  <c r="F62" i="5"/>
  <c r="E62" i="5" s="1"/>
  <c r="D63" i="5" s="1" a="1"/>
  <c r="D63" i="5" s="1"/>
  <c r="H62" i="5"/>
  <c r="G18" i="5"/>
  <c r="F230" i="4"/>
  <c r="E230" i="4" s="1"/>
  <c r="D231" i="4" s="1" a="1"/>
  <c r="D231" i="4" s="1"/>
  <c r="H230" i="4"/>
  <c r="H258" i="4"/>
  <c r="F258" i="4"/>
  <c r="E258" i="4" s="1"/>
  <c r="D259" i="4" s="1" a="1"/>
  <c r="D259" i="4" s="1"/>
  <c r="H132" i="4"/>
  <c r="F132" i="4"/>
  <c r="E132" i="4" s="1"/>
  <c r="D133" i="4" s="1" a="1"/>
  <c r="D133" i="4" s="1"/>
  <c r="H370" i="4"/>
  <c r="F370" i="4"/>
  <c r="E370" i="4" s="1"/>
  <c r="D371" i="4" s="1" a="1"/>
  <c r="D371" i="4" s="1"/>
  <c r="F398" i="4"/>
  <c r="E398" i="4" s="1"/>
  <c r="D399" i="4" s="1" a="1"/>
  <c r="D399" i="4" s="1"/>
  <c r="H398" i="4"/>
  <c r="F538" i="4"/>
  <c r="E538" i="4" s="1"/>
  <c r="D539" i="4" s="1" a="1"/>
  <c r="D539" i="4" s="1"/>
  <c r="H538" i="4"/>
  <c r="H482" i="4"/>
  <c r="F482" i="4"/>
  <c r="E482" i="4" s="1"/>
  <c r="D483" i="4" s="1" a="1"/>
  <c r="D483" i="4" s="1"/>
  <c r="H62" i="4"/>
  <c r="F62" i="4"/>
  <c r="E62" i="4" s="1"/>
  <c r="D63" i="4" s="1" a="1"/>
  <c r="D63" i="4" s="1"/>
  <c r="G245" i="4"/>
  <c r="H300" i="4"/>
  <c r="F300" i="4"/>
  <c r="E300" i="4" s="1"/>
  <c r="D301" i="4" s="1" a="1"/>
  <c r="D301" i="4" s="1"/>
  <c r="H188" i="4"/>
  <c r="F188" i="4"/>
  <c r="E188" i="4" s="1"/>
  <c r="D189" i="4" s="1" a="1"/>
  <c r="D189" i="4" s="1"/>
  <c r="H342" i="4"/>
  <c r="F342" i="4"/>
  <c r="E342" i="4" s="1"/>
  <c r="D343" i="4" s="1" a="1"/>
  <c r="D343" i="4" s="1"/>
  <c r="F622" i="4"/>
  <c r="E622" i="4" s="1"/>
  <c r="D623" i="4" s="1" a="1"/>
  <c r="D623" i="4" s="1"/>
  <c r="H622" i="4"/>
  <c r="H552" i="4"/>
  <c r="F552" i="4"/>
  <c r="E552" i="4" s="1"/>
  <c r="D553" i="4" s="1" a="1"/>
  <c r="D553" i="4" s="1"/>
  <c r="H328" i="4"/>
  <c r="F328" i="4"/>
  <c r="E328" i="4" s="1"/>
  <c r="D329" i="4" s="1" a="1"/>
  <c r="D329" i="4" s="1"/>
  <c r="H76" i="4"/>
  <c r="F76" i="4"/>
  <c r="E76" i="4" s="1"/>
  <c r="D77" i="4" s="1" a="1"/>
  <c r="D77" i="4" s="1"/>
  <c r="F384" i="4"/>
  <c r="E384" i="4" s="1"/>
  <c r="D385" i="4" s="1" a="1"/>
  <c r="D385" i="4" s="1"/>
  <c r="H384" i="4"/>
  <c r="H468" i="4"/>
  <c r="F468" i="4"/>
  <c r="E468" i="4" s="1"/>
  <c r="D469" i="4" s="1" a="1"/>
  <c r="D469" i="4" s="1"/>
  <c r="G497" i="4"/>
  <c r="G203" i="4"/>
  <c r="F118" i="4"/>
  <c r="E118" i="4" s="1"/>
  <c r="D119" i="4" s="1" a="1"/>
  <c r="D119" i="4" s="1"/>
  <c r="H118" i="4"/>
  <c r="F356" i="4"/>
  <c r="E356" i="4" s="1"/>
  <c r="D357" i="4" s="1" a="1"/>
  <c r="D357" i="4" s="1"/>
  <c r="H356" i="4"/>
  <c r="G147" i="4"/>
  <c r="F48" i="4"/>
  <c r="E48" i="4" s="1"/>
  <c r="D49" i="4" s="1" a="1"/>
  <c r="D49" i="4" s="1"/>
  <c r="H48" i="4"/>
  <c r="F34" i="4"/>
  <c r="E34" i="4" s="1"/>
  <c r="D35" i="4" s="1" a="1"/>
  <c r="D35" i="4" s="1"/>
  <c r="H34" i="4"/>
  <c r="H608" i="4"/>
  <c r="F608" i="4"/>
  <c r="E608" i="4" s="1"/>
  <c r="D609" i="4" s="1" a="1"/>
  <c r="D609" i="4" s="1"/>
  <c r="F160" i="4"/>
  <c r="E160" i="4" s="1"/>
  <c r="D161" i="4" s="1" a="1"/>
  <c r="D161" i="4" s="1"/>
  <c r="H160" i="4"/>
  <c r="F412" i="4"/>
  <c r="E412" i="4" s="1"/>
  <c r="D413" i="4" s="1" a="1"/>
  <c r="D413" i="4" s="1"/>
  <c r="H412" i="4"/>
  <c r="F440" i="4"/>
  <c r="E440" i="4" s="1"/>
  <c r="D441" i="4" s="1" a="1"/>
  <c r="D441" i="4" s="1"/>
  <c r="H440" i="4"/>
  <c r="H286" i="4"/>
  <c r="F286" i="4"/>
  <c r="E286" i="4" s="1"/>
  <c r="D287" i="4" s="1" a="1"/>
  <c r="D287" i="4" s="1"/>
  <c r="F314" i="4"/>
  <c r="E314" i="4" s="1"/>
  <c r="D315" i="4" s="1" a="1"/>
  <c r="D315" i="4" s="1"/>
  <c r="H314" i="4"/>
  <c r="F636" i="4"/>
  <c r="E636" i="4" s="1"/>
  <c r="D637" i="4" s="1" a="1"/>
  <c r="D637" i="4" s="1"/>
  <c r="H636" i="4"/>
  <c r="F454" i="4"/>
  <c r="E454" i="4" s="1"/>
  <c r="D455" i="4" s="1" a="1"/>
  <c r="D455" i="4" s="1"/>
  <c r="H454" i="4"/>
  <c r="H524" i="4"/>
  <c r="F524" i="4"/>
  <c r="E524" i="4" s="1"/>
  <c r="D525" i="4" s="1" a="1"/>
  <c r="D525" i="4" s="1"/>
  <c r="H510" i="4"/>
  <c r="F510" i="4"/>
  <c r="E510" i="4" s="1"/>
  <c r="D511" i="4" s="1" a="1"/>
  <c r="D511" i="4" s="1"/>
  <c r="G595" i="4"/>
  <c r="F580" i="4"/>
  <c r="E580" i="4" s="1"/>
  <c r="D581" i="4" s="1" a="1"/>
  <c r="D581" i="4" s="1"/>
  <c r="H580" i="4"/>
  <c r="H566" i="4"/>
  <c r="F566" i="4"/>
  <c r="E566" i="4" s="1"/>
  <c r="D567" i="4" s="1" a="1"/>
  <c r="D567" i="4" s="1"/>
  <c r="F90" i="4"/>
  <c r="E90" i="4" s="1"/>
  <c r="D91" i="4" s="1" a="1"/>
  <c r="D91" i="4" s="1"/>
  <c r="H90" i="4"/>
  <c r="G18" i="4"/>
  <c r="H174" i="4"/>
  <c r="F174" i="4"/>
  <c r="E174" i="4" s="1"/>
  <c r="D175" i="4" s="1" a="1"/>
  <c r="D175" i="4" s="1"/>
  <c r="F272" i="4"/>
  <c r="E272" i="4" s="1"/>
  <c r="D273" i="4" s="1" a="1"/>
  <c r="D273" i="4" s="1"/>
  <c r="H272" i="4"/>
  <c r="H426" i="4"/>
  <c r="F426" i="4"/>
  <c r="E426" i="4" s="1"/>
  <c r="D427" i="4" s="1" a="1"/>
  <c r="D427" i="4" s="1"/>
  <c r="H104" i="4"/>
  <c r="F104" i="4"/>
  <c r="E104" i="4" s="1"/>
  <c r="D105" i="4" s="1" a="1"/>
  <c r="D105" i="4" s="1"/>
  <c r="F216" i="4"/>
  <c r="E216" i="4" s="1"/>
  <c r="D217" i="4" s="1" a="1"/>
  <c r="D217" i="4" s="1"/>
  <c r="H216" i="4"/>
  <c r="G133" i="5" l="1"/>
  <c r="H18" i="5"/>
  <c r="F18" i="5" s="1"/>
  <c r="G77" i="5"/>
  <c r="G49" i="5"/>
  <c r="G35" i="5"/>
  <c r="G119" i="5"/>
  <c r="G91" i="5"/>
  <c r="G147" i="5"/>
  <c r="G105" i="5"/>
  <c r="G63" i="5"/>
  <c r="G63" i="4"/>
  <c r="G91" i="4"/>
  <c r="G567" i="4"/>
  <c r="G441" i="4"/>
  <c r="G105" i="4"/>
  <c r="G371" i="4"/>
  <c r="G413" i="4"/>
  <c r="H203" i="4"/>
  <c r="F203" i="4"/>
  <c r="E203" i="4" s="1"/>
  <c r="D204" i="4" s="1" a="1"/>
  <c r="D204" i="4" s="1"/>
  <c r="G637" i="4"/>
  <c r="F147" i="4"/>
  <c r="E147" i="4" s="1"/>
  <c r="D148" i="4" s="1" a="1"/>
  <c r="D148" i="4" s="1"/>
  <c r="H147" i="4"/>
  <c r="G315" i="4"/>
  <c r="G357" i="4"/>
  <c r="G217" i="4"/>
  <c r="G623" i="4"/>
  <c r="H595" i="4"/>
  <c r="F595" i="4"/>
  <c r="E595" i="4" s="1"/>
  <c r="D596" i="4" s="1" a="1"/>
  <c r="D596" i="4" s="1"/>
  <c r="G511" i="4"/>
  <c r="H497" i="4"/>
  <c r="F497" i="4"/>
  <c r="E497" i="4" s="1"/>
  <c r="D498" i="4" s="1" a="1"/>
  <c r="D498" i="4" s="1"/>
  <c r="G161" i="4"/>
  <c r="G301" i="4"/>
  <c r="G273" i="4"/>
  <c r="H18" i="4"/>
  <c r="F18" i="4" s="1"/>
  <c r="G49" i="4"/>
  <c r="G483" i="4"/>
  <c r="G553" i="4"/>
  <c r="G119" i="4"/>
  <c r="G343" i="4"/>
  <c r="G189" i="4"/>
  <c r="G609" i="4"/>
  <c r="G259" i="4"/>
  <c r="G175" i="4"/>
  <c r="F245" i="4"/>
  <c r="E245" i="4" s="1"/>
  <c r="D246" i="4" s="1" a="1"/>
  <c r="D246" i="4" s="1"/>
  <c r="H245" i="4"/>
  <c r="G77" i="4"/>
  <c r="G329" i="4"/>
  <c r="G287" i="4"/>
  <c r="G539" i="4"/>
  <c r="G581" i="4"/>
  <c r="G399" i="4"/>
  <c r="G427" i="4"/>
  <c r="G133" i="4"/>
  <c r="G525" i="4"/>
  <c r="G469" i="4"/>
  <c r="G455" i="4"/>
  <c r="G35" i="4"/>
  <c r="G385" i="4"/>
  <c r="G231" i="4"/>
  <c r="E18" i="5" l="1"/>
  <c r="D19" i="5" s="1" a="1"/>
  <c r="D19" i="5" s="1"/>
  <c r="H77" i="5"/>
  <c r="F77" i="5"/>
  <c r="E77" i="5" s="1"/>
  <c r="D78" i="5" s="1" a="1"/>
  <c r="D78" i="5" s="1"/>
  <c r="H91" i="5"/>
  <c r="F91" i="5"/>
  <c r="E91" i="5" s="1"/>
  <c r="D92" i="5" s="1" a="1"/>
  <c r="D92" i="5" s="1"/>
  <c r="F63" i="5"/>
  <c r="E63" i="5" s="1"/>
  <c r="D64" i="5" s="1" a="1"/>
  <c r="D64" i="5" s="1"/>
  <c r="H63" i="5"/>
  <c r="H119" i="5"/>
  <c r="F119" i="5"/>
  <c r="E119" i="5" s="1"/>
  <c r="D120" i="5" s="1" a="1"/>
  <c r="D120" i="5" s="1"/>
  <c r="H49" i="5"/>
  <c r="F49" i="5"/>
  <c r="E49" i="5" s="1"/>
  <c r="D50" i="5" s="1" a="1"/>
  <c r="D50" i="5" s="1"/>
  <c r="H105" i="5"/>
  <c r="F105" i="5"/>
  <c r="E105" i="5" s="1"/>
  <c r="D106" i="5" s="1" a="1"/>
  <c r="D106" i="5" s="1"/>
  <c r="H147" i="5"/>
  <c r="F147" i="5"/>
  <c r="E147" i="5" s="1"/>
  <c r="D148" i="5" s="1" a="1"/>
  <c r="D148" i="5" s="1"/>
  <c r="F35" i="5"/>
  <c r="E35" i="5" s="1"/>
  <c r="D36" i="5" s="1" a="1"/>
  <c r="D36" i="5" s="1"/>
  <c r="H35" i="5"/>
  <c r="H133" i="5"/>
  <c r="F133" i="5"/>
  <c r="E133" i="5" s="1"/>
  <c r="D134" i="5" s="1" a="1"/>
  <c r="D134" i="5" s="1"/>
  <c r="H525" i="4"/>
  <c r="F525" i="4"/>
  <c r="E525" i="4" s="1"/>
  <c r="D526" i="4" s="1" a="1"/>
  <c r="D526" i="4" s="1"/>
  <c r="F553" i="4"/>
  <c r="E553" i="4" s="1"/>
  <c r="D554" i="4" s="1" a="1"/>
  <c r="D554" i="4" s="1"/>
  <c r="H553" i="4"/>
  <c r="H413" i="4"/>
  <c r="F413" i="4"/>
  <c r="E413" i="4" s="1"/>
  <c r="D414" i="4" s="1" a="1"/>
  <c r="D414" i="4" s="1"/>
  <c r="H49" i="4"/>
  <c r="F49" i="4"/>
  <c r="E49" i="4" s="1"/>
  <c r="D50" i="4" s="1" a="1"/>
  <c r="D50" i="4" s="1"/>
  <c r="F385" i="4"/>
  <c r="E385" i="4" s="1"/>
  <c r="D386" i="4" s="1" a="1"/>
  <c r="D386" i="4" s="1"/>
  <c r="H385" i="4"/>
  <c r="H581" i="4"/>
  <c r="F581" i="4"/>
  <c r="E581" i="4" s="1"/>
  <c r="D582" i="4" s="1" a="1"/>
  <c r="D582" i="4" s="1"/>
  <c r="H609" i="4"/>
  <c r="F609" i="4"/>
  <c r="E609" i="4" s="1"/>
  <c r="D610" i="4" s="1" a="1"/>
  <c r="D610" i="4" s="1"/>
  <c r="H273" i="4"/>
  <c r="F273" i="4"/>
  <c r="E273" i="4" s="1"/>
  <c r="D274" i="4" s="1" a="1"/>
  <c r="D274" i="4" s="1"/>
  <c r="H441" i="4"/>
  <c r="F441" i="4"/>
  <c r="E441" i="4" s="1"/>
  <c r="D442" i="4" s="1" a="1"/>
  <c r="D442" i="4" s="1"/>
  <c r="F77" i="4"/>
  <c r="E77" i="4" s="1"/>
  <c r="D78" i="4" s="1" a="1"/>
  <c r="D78" i="4" s="1"/>
  <c r="H77" i="4"/>
  <c r="F133" i="4"/>
  <c r="E133" i="4" s="1"/>
  <c r="D134" i="4" s="1" a="1"/>
  <c r="D134" i="4" s="1"/>
  <c r="H133" i="4"/>
  <c r="G246" i="4"/>
  <c r="H427" i="4"/>
  <c r="F427" i="4"/>
  <c r="E427" i="4" s="1"/>
  <c r="D428" i="4" s="1" a="1"/>
  <c r="D428" i="4" s="1"/>
  <c r="H623" i="4"/>
  <c r="F623" i="4"/>
  <c r="E623" i="4" s="1"/>
  <c r="D624" i="4" s="1" a="1"/>
  <c r="D624" i="4" s="1"/>
  <c r="F231" i="4"/>
  <c r="E231" i="4" s="1"/>
  <c r="D232" i="4" s="1" a="1"/>
  <c r="D232" i="4" s="1"/>
  <c r="H231" i="4"/>
  <c r="F217" i="4"/>
  <c r="E217" i="4" s="1"/>
  <c r="D218" i="4" s="1" a="1"/>
  <c r="D218" i="4" s="1"/>
  <c r="H217" i="4"/>
  <c r="H259" i="4"/>
  <c r="F259" i="4"/>
  <c r="E259" i="4" s="1"/>
  <c r="D260" i="4" s="1" a="1"/>
  <c r="D260" i="4" s="1"/>
  <c r="F357" i="4"/>
  <c r="E357" i="4" s="1"/>
  <c r="D358" i="4" s="1" a="1"/>
  <c r="D358" i="4" s="1"/>
  <c r="H357" i="4"/>
  <c r="F539" i="4"/>
  <c r="E539" i="4" s="1"/>
  <c r="D540" i="4" s="1" a="1"/>
  <c r="D540" i="4" s="1"/>
  <c r="H539" i="4"/>
  <c r="H315" i="4"/>
  <c r="F315" i="4"/>
  <c r="E315" i="4" s="1"/>
  <c r="D316" i="4" s="1" a="1"/>
  <c r="D316" i="4" s="1"/>
  <c r="H343" i="4"/>
  <c r="F343" i="4"/>
  <c r="E343" i="4" s="1"/>
  <c r="D344" i="4" s="1" a="1"/>
  <c r="D344" i="4" s="1"/>
  <c r="F161" i="4"/>
  <c r="E161" i="4" s="1"/>
  <c r="D162" i="4" s="1" a="1"/>
  <c r="D162" i="4" s="1"/>
  <c r="H161" i="4"/>
  <c r="G148" i="4"/>
  <c r="G204" i="4"/>
  <c r="H511" i="4"/>
  <c r="F511" i="4"/>
  <c r="E511" i="4" s="1"/>
  <c r="D512" i="4" s="1" a="1"/>
  <c r="D512" i="4" s="1"/>
  <c r="G596" i="4"/>
  <c r="H483" i="4"/>
  <c r="F483" i="4"/>
  <c r="E483" i="4" s="1"/>
  <c r="D484" i="4" s="1" a="1"/>
  <c r="D484" i="4" s="1"/>
  <c r="H175" i="4"/>
  <c r="F175" i="4"/>
  <c r="E175" i="4" s="1"/>
  <c r="D176" i="4" s="1" a="1"/>
  <c r="D176" i="4" s="1"/>
  <c r="F371" i="4"/>
  <c r="E371" i="4" s="1"/>
  <c r="D372" i="4" s="1" a="1"/>
  <c r="D372" i="4" s="1"/>
  <c r="H371" i="4"/>
  <c r="H399" i="4"/>
  <c r="F399" i="4"/>
  <c r="E399" i="4" s="1"/>
  <c r="D400" i="4" s="1" a="1"/>
  <c r="D400" i="4" s="1"/>
  <c r="F567" i="4"/>
  <c r="E567" i="4" s="1"/>
  <c r="D568" i="4" s="1" a="1"/>
  <c r="D568" i="4" s="1"/>
  <c r="H567" i="4"/>
  <c r="G498" i="4"/>
  <c r="H637" i="4"/>
  <c r="F637" i="4"/>
  <c r="E637" i="4" s="1"/>
  <c r="D638" i="4" s="1" a="1"/>
  <c r="D638" i="4" s="1"/>
  <c r="F63" i="4"/>
  <c r="E63" i="4" s="1"/>
  <c r="D64" i="4" s="1" a="1"/>
  <c r="D64" i="4" s="1"/>
  <c r="H63" i="4"/>
  <c r="E18" i="4"/>
  <c r="D19" i="4" s="1" a="1"/>
  <c r="D19" i="4" s="1"/>
  <c r="F105" i="4"/>
  <c r="E105" i="4" s="1"/>
  <c r="D106" i="4" s="1" a="1"/>
  <c r="D106" i="4" s="1"/>
  <c r="H105" i="4"/>
  <c r="F35" i="4"/>
  <c r="E35" i="4" s="1"/>
  <c r="D36" i="4" s="1" a="1"/>
  <c r="D36" i="4" s="1"/>
  <c r="H35" i="4"/>
  <c r="H301" i="4"/>
  <c r="F301" i="4"/>
  <c r="E301" i="4" s="1"/>
  <c r="D302" i="4" s="1" a="1"/>
  <c r="D302" i="4" s="1"/>
  <c r="H189" i="4"/>
  <c r="F189" i="4"/>
  <c r="E189" i="4" s="1"/>
  <c r="D190" i="4" s="1" a="1"/>
  <c r="D190" i="4" s="1"/>
  <c r="H91" i="4"/>
  <c r="F91" i="4"/>
  <c r="E91" i="4" s="1"/>
  <c r="D92" i="4" s="1" a="1"/>
  <c r="D92" i="4" s="1"/>
  <c r="H455" i="4"/>
  <c r="F455" i="4"/>
  <c r="E455" i="4" s="1"/>
  <c r="D456" i="4" s="1" a="1"/>
  <c r="D456" i="4" s="1"/>
  <c r="H287" i="4"/>
  <c r="F287" i="4"/>
  <c r="E287" i="4" s="1"/>
  <c r="D288" i="4" s="1" a="1"/>
  <c r="D288" i="4" s="1"/>
  <c r="H469" i="4"/>
  <c r="F469" i="4"/>
  <c r="E469" i="4" s="1"/>
  <c r="D470" i="4" s="1" a="1"/>
  <c r="D470" i="4" s="1"/>
  <c r="H329" i="4"/>
  <c r="F329" i="4"/>
  <c r="E329" i="4" s="1"/>
  <c r="D330" i="4" s="1" a="1"/>
  <c r="D330" i="4" s="1"/>
  <c r="H119" i="4"/>
  <c r="F119" i="4"/>
  <c r="E119" i="4" s="1"/>
  <c r="D120" i="4" s="1" a="1"/>
  <c r="D120" i="4" s="1"/>
  <c r="G148" i="5" l="1"/>
  <c r="G64" i="5"/>
  <c r="G36" i="5"/>
  <c r="G120" i="5"/>
  <c r="G134" i="5"/>
  <c r="G78" i="5"/>
  <c r="G50" i="5"/>
  <c r="G92" i="5"/>
  <c r="G106" i="5"/>
  <c r="G19" i="5"/>
  <c r="G92" i="4"/>
  <c r="F498" i="4"/>
  <c r="E498" i="4" s="1"/>
  <c r="D499" i="4" s="1" a="1"/>
  <c r="D499" i="4" s="1"/>
  <c r="H498" i="4"/>
  <c r="G190" i="4"/>
  <c r="G568" i="4"/>
  <c r="G302" i="4"/>
  <c r="G582" i="4"/>
  <c r="G344" i="4"/>
  <c r="G36" i="4"/>
  <c r="G330" i="4"/>
  <c r="G176" i="4"/>
  <c r="G316" i="4"/>
  <c r="G50" i="4"/>
  <c r="G106" i="4"/>
  <c r="H246" i="4"/>
  <c r="F246" i="4"/>
  <c r="E246" i="4" s="1"/>
  <c r="D247" i="4" s="1" a="1"/>
  <c r="D247" i="4" s="1"/>
  <c r="G288" i="4"/>
  <c r="G64" i="4"/>
  <c r="G358" i="4"/>
  <c r="G78" i="4"/>
  <c r="G554" i="4"/>
  <c r="G274" i="4"/>
  <c r="H204" i="4"/>
  <c r="F204" i="4"/>
  <c r="E204" i="4" s="1"/>
  <c r="D205" i="4" s="1" a="1"/>
  <c r="D205" i="4" s="1"/>
  <c r="G232" i="4"/>
  <c r="G400" i="4"/>
  <c r="G162" i="4"/>
  <c r="G120" i="4"/>
  <c r="G386" i="4"/>
  <c r="G470" i="4"/>
  <c r="G484" i="4"/>
  <c r="G540" i="4"/>
  <c r="H596" i="4"/>
  <c r="F596" i="4"/>
  <c r="E596" i="4" s="1"/>
  <c r="D597" i="4" s="1" a="1"/>
  <c r="D597" i="4" s="1"/>
  <c r="G638" i="4"/>
  <c r="G260" i="4"/>
  <c r="G442" i="4"/>
  <c r="G526" i="4"/>
  <c r="G218" i="4"/>
  <c r="G610" i="4"/>
  <c r="F148" i="4"/>
  <c r="E148" i="4" s="1"/>
  <c r="D149" i="4" s="1" a="1"/>
  <c r="D149" i="4" s="1"/>
  <c r="H148" i="4"/>
  <c r="G624" i="4"/>
  <c r="G428" i="4"/>
  <c r="G372" i="4"/>
  <c r="G19" i="4"/>
  <c r="G414" i="4"/>
  <c r="G134" i="4"/>
  <c r="G456" i="4"/>
  <c r="G512" i="4"/>
  <c r="H50" i="5" l="1"/>
  <c r="F50" i="5"/>
  <c r="E50" i="5" s="1"/>
  <c r="D51" i="5" s="1" a="1"/>
  <c r="D51" i="5" s="1"/>
  <c r="H36" i="5"/>
  <c r="F36" i="5"/>
  <c r="E36" i="5" s="1"/>
  <c r="D37" i="5" s="1" a="1"/>
  <c r="D37" i="5" s="1"/>
  <c r="F120" i="5"/>
  <c r="E120" i="5" s="1"/>
  <c r="D121" i="5" s="1" a="1"/>
  <c r="D121" i="5" s="1"/>
  <c r="H120" i="5"/>
  <c r="H19" i="5"/>
  <c r="F19" i="5"/>
  <c r="H64" i="5"/>
  <c r="F64" i="5"/>
  <c r="E64" i="5" s="1"/>
  <c r="D65" i="5" s="1" a="1"/>
  <c r="D65" i="5" s="1"/>
  <c r="H134" i="5"/>
  <c r="F134" i="5"/>
  <c r="E134" i="5" s="1"/>
  <c r="D135" i="5" s="1" a="1"/>
  <c r="D135" i="5" s="1"/>
  <c r="H92" i="5"/>
  <c r="F92" i="5"/>
  <c r="E92" i="5" s="1"/>
  <c r="D93" i="5" s="1" a="1"/>
  <c r="D93" i="5" s="1"/>
  <c r="H78" i="5"/>
  <c r="F78" i="5"/>
  <c r="E78" i="5" s="1"/>
  <c r="D79" i="5" s="1" a="1"/>
  <c r="D79" i="5" s="1"/>
  <c r="F106" i="5"/>
  <c r="E106" i="5" s="1"/>
  <c r="D107" i="5" s="1" a="1"/>
  <c r="D107" i="5" s="1"/>
  <c r="H106" i="5"/>
  <c r="H148" i="5"/>
  <c r="F148" i="5"/>
  <c r="E148" i="5" s="1"/>
  <c r="D149" i="5" s="1" a="1"/>
  <c r="D149" i="5" s="1"/>
  <c r="H162" i="4"/>
  <c r="F162" i="4"/>
  <c r="E162" i="4" s="1"/>
  <c r="D163" i="4" s="1" a="1"/>
  <c r="D163" i="4" s="1"/>
  <c r="F64" i="4"/>
  <c r="E64" i="4" s="1"/>
  <c r="D65" i="4" s="1" a="1"/>
  <c r="D65" i="4" s="1"/>
  <c r="H64" i="4"/>
  <c r="H288" i="4"/>
  <c r="F288" i="4"/>
  <c r="E288" i="4" s="1"/>
  <c r="D289" i="4" s="1" a="1"/>
  <c r="D289" i="4" s="1"/>
  <c r="F582" i="4"/>
  <c r="E582" i="4" s="1"/>
  <c r="D583" i="4" s="1" a="1"/>
  <c r="D583" i="4" s="1"/>
  <c r="H582" i="4"/>
  <c r="G205" i="4"/>
  <c r="F512" i="4"/>
  <c r="E512" i="4" s="1"/>
  <c r="D513" i="4" s="1" a="1"/>
  <c r="D513" i="4" s="1"/>
  <c r="H512" i="4"/>
  <c r="F456" i="4"/>
  <c r="E456" i="4" s="1"/>
  <c r="D457" i="4" s="1" a="1"/>
  <c r="D457" i="4" s="1"/>
  <c r="H456" i="4"/>
  <c r="F274" i="4"/>
  <c r="E274" i="4" s="1"/>
  <c r="D275" i="4" s="1" a="1"/>
  <c r="D275" i="4" s="1"/>
  <c r="H274" i="4"/>
  <c r="H568" i="4"/>
  <c r="F568" i="4"/>
  <c r="E568" i="4" s="1"/>
  <c r="D569" i="4" s="1" a="1"/>
  <c r="D569" i="4" s="1"/>
  <c r="H36" i="4"/>
  <c r="F36" i="4"/>
  <c r="E36" i="4" s="1"/>
  <c r="D37" i="4" s="1" a="1"/>
  <c r="D37" i="4" s="1"/>
  <c r="G597" i="4"/>
  <c r="G149" i="4"/>
  <c r="F484" i="4"/>
  <c r="E484" i="4" s="1"/>
  <c r="D485" i="4" s="1" a="1"/>
  <c r="D485" i="4" s="1"/>
  <c r="H484" i="4"/>
  <c r="H218" i="4"/>
  <c r="F218" i="4"/>
  <c r="E218" i="4" s="1"/>
  <c r="D219" i="4" s="1" a="1"/>
  <c r="D219" i="4" s="1"/>
  <c r="H554" i="4"/>
  <c r="F554" i="4"/>
  <c r="E554" i="4" s="1"/>
  <c r="D555" i="4" s="1" a="1"/>
  <c r="D555" i="4" s="1"/>
  <c r="F414" i="4"/>
  <c r="E414" i="4" s="1"/>
  <c r="D415" i="4" s="1" a="1"/>
  <c r="D415" i="4" s="1"/>
  <c r="H414" i="4"/>
  <c r="H526" i="4"/>
  <c r="F526" i="4"/>
  <c r="E526" i="4" s="1"/>
  <c r="D527" i="4" s="1" a="1"/>
  <c r="D527" i="4" s="1"/>
  <c r="H386" i="4"/>
  <c r="F386" i="4"/>
  <c r="E386" i="4" s="1"/>
  <c r="D387" i="4" s="1" a="1"/>
  <c r="D387" i="4" s="1"/>
  <c r="G499" i="4"/>
  <c r="F260" i="4"/>
  <c r="E260" i="4" s="1"/>
  <c r="D261" i="4" s="1" a="1"/>
  <c r="D261" i="4" s="1"/>
  <c r="H260" i="4"/>
  <c r="F428" i="4"/>
  <c r="E428" i="4" s="1"/>
  <c r="D429" i="4" s="1" a="1"/>
  <c r="D429" i="4" s="1"/>
  <c r="H428" i="4"/>
  <c r="H638" i="4"/>
  <c r="F638" i="4"/>
  <c r="E638" i="4" s="1"/>
  <c r="D639" i="4" s="1" a="1"/>
  <c r="D639" i="4" s="1"/>
  <c r="H344" i="4"/>
  <c r="F344" i="4"/>
  <c r="E344" i="4" s="1"/>
  <c r="D345" i="4" s="1" a="1"/>
  <c r="D345" i="4" s="1"/>
  <c r="H624" i="4"/>
  <c r="F624" i="4"/>
  <c r="E624" i="4" s="1"/>
  <c r="D625" i="4" s="1" a="1"/>
  <c r="D625" i="4" s="1"/>
  <c r="F232" i="4"/>
  <c r="E232" i="4" s="1"/>
  <c r="D233" i="4" s="1" a="1"/>
  <c r="D233" i="4" s="1"/>
  <c r="H232" i="4"/>
  <c r="H302" i="4"/>
  <c r="F302" i="4"/>
  <c r="E302" i="4" s="1"/>
  <c r="D303" i="4" s="1" a="1"/>
  <c r="D303" i="4" s="1"/>
  <c r="H50" i="4"/>
  <c r="F50" i="4"/>
  <c r="E50" i="4" s="1"/>
  <c r="D51" i="4" s="1" a="1"/>
  <c r="D51" i="4" s="1"/>
  <c r="F470" i="4"/>
  <c r="E470" i="4" s="1"/>
  <c r="D471" i="4" s="1" a="1"/>
  <c r="D471" i="4" s="1"/>
  <c r="H470" i="4"/>
  <c r="H134" i="4"/>
  <c r="F134" i="4"/>
  <c r="E134" i="4" s="1"/>
  <c r="D135" i="4" s="1" a="1"/>
  <c r="D135" i="4" s="1"/>
  <c r="F176" i="4"/>
  <c r="E176" i="4" s="1"/>
  <c r="D177" i="4" s="1" a="1"/>
  <c r="D177" i="4" s="1"/>
  <c r="H176" i="4"/>
  <c r="H442" i="4"/>
  <c r="F442" i="4"/>
  <c r="E442" i="4" s="1"/>
  <c r="D443" i="4" s="1" a="1"/>
  <c r="D443" i="4" s="1"/>
  <c r="H120" i="4"/>
  <c r="F120" i="4"/>
  <c r="E120" i="4" s="1"/>
  <c r="D121" i="4" s="1" a="1"/>
  <c r="D121" i="4" s="1"/>
  <c r="F358" i="4"/>
  <c r="E358" i="4" s="1"/>
  <c r="D359" i="4" s="1" a="1"/>
  <c r="D359" i="4" s="1"/>
  <c r="H358" i="4"/>
  <c r="F330" i="4"/>
  <c r="E330" i="4" s="1"/>
  <c r="D331" i="4" s="1" a="1"/>
  <c r="D331" i="4" s="1"/>
  <c r="H330" i="4"/>
  <c r="F372" i="4"/>
  <c r="E372" i="4" s="1"/>
  <c r="D373" i="4" s="1" a="1"/>
  <c r="D373" i="4" s="1"/>
  <c r="H372" i="4"/>
  <c r="F400" i="4"/>
  <c r="E400" i="4" s="1"/>
  <c r="D401" i="4" s="1" a="1"/>
  <c r="D401" i="4" s="1"/>
  <c r="H400" i="4"/>
  <c r="G247" i="4"/>
  <c r="F106" i="4"/>
  <c r="E106" i="4" s="1"/>
  <c r="D107" i="4" s="1" a="1"/>
  <c r="D107" i="4" s="1"/>
  <c r="H106" i="4"/>
  <c r="F540" i="4"/>
  <c r="E540" i="4" s="1"/>
  <c r="D541" i="4" s="1" a="1"/>
  <c r="D541" i="4" s="1"/>
  <c r="H540" i="4"/>
  <c r="F610" i="4"/>
  <c r="E610" i="4" s="1"/>
  <c r="D611" i="4" s="1" a="1"/>
  <c r="D611" i="4" s="1"/>
  <c r="H610" i="4"/>
  <c r="H190" i="4"/>
  <c r="F190" i="4"/>
  <c r="E190" i="4" s="1"/>
  <c r="D191" i="4" s="1" a="1"/>
  <c r="D191" i="4" s="1"/>
  <c r="F316" i="4"/>
  <c r="E316" i="4" s="1"/>
  <c r="D317" i="4" s="1" a="1"/>
  <c r="D317" i="4" s="1"/>
  <c r="H316" i="4"/>
  <c r="F78" i="4"/>
  <c r="E78" i="4" s="1"/>
  <c r="D79" i="4" s="1" a="1"/>
  <c r="D79" i="4" s="1"/>
  <c r="H78" i="4"/>
  <c r="H19" i="4"/>
  <c r="F19" i="4" s="1"/>
  <c r="E19" i="4" s="1"/>
  <c r="D20" i="4" s="1" a="1"/>
  <c r="D20" i="4" s="1"/>
  <c r="H92" i="4"/>
  <c r="F92" i="4"/>
  <c r="E92" i="4" s="1"/>
  <c r="D93" i="4" s="1" a="1"/>
  <c r="D93" i="4" s="1"/>
  <c r="E19" i="5" l="1"/>
  <c r="D20" i="5" s="1" a="1"/>
  <c r="D20" i="5" s="1"/>
  <c r="G20" i="5" s="1"/>
  <c r="G93" i="5"/>
  <c r="G79" i="5"/>
  <c r="G121" i="5"/>
  <c r="G65" i="5"/>
  <c r="G149" i="5"/>
  <c r="G37" i="5"/>
  <c r="G135" i="5"/>
  <c r="G51" i="5"/>
  <c r="G107" i="5"/>
  <c r="G625" i="4"/>
  <c r="G275" i="4"/>
  <c r="G541" i="4"/>
  <c r="G135" i="4"/>
  <c r="G429" i="4"/>
  <c r="G20" i="4"/>
  <c r="G401" i="4"/>
  <c r="G471" i="4"/>
  <c r="G261" i="4"/>
  <c r="G583" i="4"/>
  <c r="G415" i="4"/>
  <c r="G555" i="4"/>
  <c r="G639" i="4"/>
  <c r="G177" i="4"/>
  <c r="G485" i="4"/>
  <c r="G289" i="4"/>
  <c r="G303" i="4"/>
  <c r="G317" i="4"/>
  <c r="G331" i="4"/>
  <c r="G65" i="4"/>
  <c r="G345" i="4"/>
  <c r="G219" i="4"/>
  <c r="G513" i="4"/>
  <c r="F205" i="4"/>
  <c r="E205" i="4" s="1"/>
  <c r="D206" i="4" s="1" a="1"/>
  <c r="D206" i="4" s="1"/>
  <c r="H205" i="4"/>
  <c r="F247" i="4"/>
  <c r="E247" i="4" s="1"/>
  <c r="D248" i="4" s="1" a="1"/>
  <c r="D248" i="4" s="1"/>
  <c r="H247" i="4"/>
  <c r="H149" i="4"/>
  <c r="F149" i="4"/>
  <c r="E149" i="4" s="1"/>
  <c r="D150" i="4" s="1" a="1"/>
  <c r="D150" i="4" s="1"/>
  <c r="G51" i="4"/>
  <c r="G373" i="4"/>
  <c r="H597" i="4"/>
  <c r="F597" i="4"/>
  <c r="E597" i="4" s="1"/>
  <c r="D598" i="4" s="1" a="1"/>
  <c r="D598" i="4" s="1"/>
  <c r="G37" i="4"/>
  <c r="G191" i="4"/>
  <c r="G527" i="4"/>
  <c r="G569" i="4"/>
  <c r="G163" i="4"/>
  <c r="G121" i="4"/>
  <c r="G611" i="4"/>
  <c r="G443" i="4"/>
  <c r="G457" i="4"/>
  <c r="G107" i="4"/>
  <c r="G93" i="4"/>
  <c r="F499" i="4"/>
  <c r="E499" i="4" s="1"/>
  <c r="D500" i="4" s="1" a="1"/>
  <c r="D500" i="4" s="1"/>
  <c r="H499" i="4"/>
  <c r="G79" i="4"/>
  <c r="G387" i="4"/>
  <c r="G359" i="4"/>
  <c r="G233" i="4"/>
  <c r="H20" i="5" l="1"/>
  <c r="F20" i="5"/>
  <c r="H65" i="5"/>
  <c r="F65" i="5"/>
  <c r="E65" i="5" s="1"/>
  <c r="D66" i="5" s="1" a="1"/>
  <c r="D66" i="5" s="1"/>
  <c r="H107" i="5"/>
  <c r="F107" i="5"/>
  <c r="E107" i="5" s="1"/>
  <c r="D108" i="5" s="1" a="1"/>
  <c r="D108" i="5" s="1"/>
  <c r="H79" i="5"/>
  <c r="F79" i="5"/>
  <c r="E79" i="5" s="1"/>
  <c r="D80" i="5" s="1" a="1"/>
  <c r="D80" i="5" s="1"/>
  <c r="H121" i="5"/>
  <c r="F121" i="5"/>
  <c r="E121" i="5" s="1"/>
  <c r="D122" i="5" s="1" a="1"/>
  <c r="D122" i="5" s="1"/>
  <c r="H37" i="5"/>
  <c r="F37" i="5"/>
  <c r="E37" i="5" s="1"/>
  <c r="D38" i="5" s="1" a="1"/>
  <c r="D38" i="5" s="1"/>
  <c r="H51" i="5"/>
  <c r="F51" i="5"/>
  <c r="E51" i="5" s="1"/>
  <c r="D52" i="5" s="1" a="1"/>
  <c r="D52" i="5" s="1"/>
  <c r="F135" i="5"/>
  <c r="E135" i="5" s="1"/>
  <c r="D136" i="5" s="1" a="1"/>
  <c r="D136" i="5" s="1"/>
  <c r="H135" i="5"/>
  <c r="F149" i="5"/>
  <c r="E149" i="5" s="1"/>
  <c r="D150" i="5" s="1" a="1"/>
  <c r="D150" i="5" s="1"/>
  <c r="H149" i="5"/>
  <c r="H93" i="5"/>
  <c r="F93" i="5"/>
  <c r="E93" i="5" s="1"/>
  <c r="D94" i="5" s="1" a="1"/>
  <c r="D94" i="5" s="1"/>
  <c r="H527" i="4"/>
  <c r="F527" i="4"/>
  <c r="E527" i="4" s="1"/>
  <c r="D528" i="4" s="1" a="1"/>
  <c r="D528" i="4" s="1"/>
  <c r="H107" i="4"/>
  <c r="F107" i="4"/>
  <c r="E107" i="4" s="1"/>
  <c r="D108" i="4" s="1" a="1"/>
  <c r="D108" i="4" s="1"/>
  <c r="F20" i="4"/>
  <c r="E20" i="4" s="1"/>
  <c r="D21" i="4" s="1" a="1"/>
  <c r="D21" i="4" s="1"/>
  <c r="H20" i="4"/>
  <c r="F219" i="4"/>
  <c r="E219" i="4" s="1"/>
  <c r="D220" i="4" s="1" a="1"/>
  <c r="D220" i="4" s="1"/>
  <c r="H219" i="4"/>
  <c r="F233" i="4"/>
  <c r="E233" i="4" s="1"/>
  <c r="D234" i="4" s="1" a="1"/>
  <c r="D234" i="4" s="1"/>
  <c r="H233" i="4"/>
  <c r="H639" i="4"/>
  <c r="F639" i="4"/>
  <c r="E639" i="4" s="1"/>
  <c r="D640" i="4" s="1" a="1"/>
  <c r="D640" i="4" s="1"/>
  <c r="F359" i="4"/>
  <c r="E359" i="4" s="1"/>
  <c r="D360" i="4" s="1" a="1"/>
  <c r="D360" i="4" s="1"/>
  <c r="H359" i="4"/>
  <c r="F611" i="4"/>
  <c r="E611" i="4" s="1"/>
  <c r="D612" i="4" s="1" a="1"/>
  <c r="D612" i="4" s="1"/>
  <c r="H611" i="4"/>
  <c r="H373" i="4"/>
  <c r="F373" i="4"/>
  <c r="E373" i="4" s="1"/>
  <c r="D374" i="4" s="1" a="1"/>
  <c r="D374" i="4" s="1"/>
  <c r="F65" i="4"/>
  <c r="E65" i="4" s="1"/>
  <c r="D66" i="4" s="1" a="1"/>
  <c r="D66" i="4" s="1"/>
  <c r="H65" i="4"/>
  <c r="H135" i="4"/>
  <c r="F135" i="4"/>
  <c r="E135" i="4" s="1"/>
  <c r="D136" i="4" s="1" a="1"/>
  <c r="D136" i="4" s="1"/>
  <c r="F93" i="4"/>
  <c r="E93" i="4" s="1"/>
  <c r="D94" i="4" s="1" a="1"/>
  <c r="D94" i="4" s="1"/>
  <c r="H93" i="4"/>
  <c r="H289" i="4"/>
  <c r="F289" i="4"/>
  <c r="E289" i="4" s="1"/>
  <c r="D290" i="4" s="1" a="1"/>
  <c r="D290" i="4" s="1"/>
  <c r="F485" i="4"/>
  <c r="E485" i="4" s="1"/>
  <c r="D486" i="4" s="1" a="1"/>
  <c r="D486" i="4" s="1"/>
  <c r="H485" i="4"/>
  <c r="H177" i="4"/>
  <c r="F177" i="4"/>
  <c r="E177" i="4" s="1"/>
  <c r="D178" i="4" s="1" a="1"/>
  <c r="D178" i="4" s="1"/>
  <c r="H555" i="4"/>
  <c r="F555" i="4"/>
  <c r="E555" i="4" s="1"/>
  <c r="D556" i="4" s="1" a="1"/>
  <c r="D556" i="4" s="1"/>
  <c r="F121" i="4"/>
  <c r="E121" i="4" s="1"/>
  <c r="D122" i="4" s="1" a="1"/>
  <c r="D122" i="4" s="1"/>
  <c r="H121" i="4"/>
  <c r="H415" i="4"/>
  <c r="F415" i="4"/>
  <c r="E415" i="4" s="1"/>
  <c r="D416" i="4" s="1" a="1"/>
  <c r="D416" i="4" s="1"/>
  <c r="G150" i="4"/>
  <c r="H79" i="4"/>
  <c r="F79" i="4"/>
  <c r="E79" i="4" s="1"/>
  <c r="D80" i="4" s="1" a="1"/>
  <c r="D80" i="4" s="1"/>
  <c r="H163" i="4"/>
  <c r="F163" i="4"/>
  <c r="E163" i="4" s="1"/>
  <c r="D164" i="4" s="1" a="1"/>
  <c r="D164" i="4" s="1"/>
  <c r="H583" i="4"/>
  <c r="F583" i="4"/>
  <c r="E583" i="4" s="1"/>
  <c r="D584" i="4" s="1" a="1"/>
  <c r="D584" i="4" s="1"/>
  <c r="H275" i="4"/>
  <c r="F275" i="4"/>
  <c r="E275" i="4" s="1"/>
  <c r="D276" i="4" s="1" a="1"/>
  <c r="D276" i="4" s="1"/>
  <c r="G206" i="4"/>
  <c r="F191" i="4"/>
  <c r="E191" i="4" s="1"/>
  <c r="D192" i="4" s="1" a="1"/>
  <c r="D192" i="4" s="1"/>
  <c r="H191" i="4"/>
  <c r="F513" i="4"/>
  <c r="E513" i="4" s="1"/>
  <c r="D514" i="4" s="1" a="1"/>
  <c r="D514" i="4" s="1"/>
  <c r="H513" i="4"/>
  <c r="F37" i="4"/>
  <c r="E37" i="4" s="1"/>
  <c r="D38" i="4" s="1" a="1"/>
  <c r="D38" i="4" s="1"/>
  <c r="H37" i="4"/>
  <c r="G598" i="4"/>
  <c r="H429" i="4"/>
  <c r="F429" i="4"/>
  <c r="E429" i="4" s="1"/>
  <c r="D430" i="4" s="1" a="1"/>
  <c r="D430" i="4" s="1"/>
  <c r="H51" i="4"/>
  <c r="F51" i="4"/>
  <c r="E51" i="4" s="1"/>
  <c r="D52" i="4" s="1" a="1"/>
  <c r="D52" i="4" s="1"/>
  <c r="H541" i="4"/>
  <c r="F541" i="4"/>
  <c r="E541" i="4" s="1"/>
  <c r="D542" i="4" s="1" a="1"/>
  <c r="D542" i="4" s="1"/>
  <c r="F317" i="4"/>
  <c r="E317" i="4" s="1"/>
  <c r="D318" i="4" s="1" a="1"/>
  <c r="D318" i="4" s="1"/>
  <c r="H317" i="4"/>
  <c r="H261" i="4"/>
  <c r="F261" i="4"/>
  <c r="E261" i="4" s="1"/>
  <c r="D262" i="4" s="1" a="1"/>
  <c r="D262" i="4" s="1"/>
  <c r="H471" i="4"/>
  <c r="F471" i="4"/>
  <c r="E471" i="4" s="1"/>
  <c r="D472" i="4" s="1" a="1"/>
  <c r="D472" i="4" s="1"/>
  <c r="H401" i="4"/>
  <c r="F401" i="4"/>
  <c r="E401" i="4" s="1"/>
  <c r="D402" i="4" s="1" a="1"/>
  <c r="D402" i="4" s="1"/>
  <c r="H457" i="4"/>
  <c r="F457" i="4"/>
  <c r="E457" i="4" s="1"/>
  <c r="D458" i="4" s="1" a="1"/>
  <c r="D458" i="4" s="1"/>
  <c r="H345" i="4"/>
  <c r="F345" i="4"/>
  <c r="E345" i="4" s="1"/>
  <c r="D346" i="4" s="1" a="1"/>
  <c r="D346" i="4" s="1"/>
  <c r="F443" i="4"/>
  <c r="E443" i="4" s="1"/>
  <c r="D444" i="4" s="1" a="1"/>
  <c r="D444" i="4" s="1"/>
  <c r="H443" i="4"/>
  <c r="F331" i="4"/>
  <c r="E331" i="4" s="1"/>
  <c r="D332" i="4" s="1" a="1"/>
  <c r="D332" i="4" s="1"/>
  <c r="H331" i="4"/>
  <c r="H387" i="4"/>
  <c r="F387" i="4"/>
  <c r="E387" i="4" s="1"/>
  <c r="D388" i="4" s="1" a="1"/>
  <c r="D388" i="4" s="1"/>
  <c r="G500" i="4"/>
  <c r="F569" i="4"/>
  <c r="E569" i="4" s="1"/>
  <c r="D570" i="4" s="1" a="1"/>
  <c r="D570" i="4" s="1"/>
  <c r="H569" i="4"/>
  <c r="G248" i="4"/>
  <c r="F303" i="4"/>
  <c r="E303" i="4" s="1"/>
  <c r="D304" i="4" s="1" a="1"/>
  <c r="D304" i="4" s="1"/>
  <c r="H303" i="4"/>
  <c r="F625" i="4"/>
  <c r="E625" i="4" s="1"/>
  <c r="D626" i="4" s="1" a="1"/>
  <c r="D626" i="4" s="1"/>
  <c r="H625" i="4"/>
  <c r="E20" i="5" l="1"/>
  <c r="D21" i="5" s="1" a="1"/>
  <c r="D21" i="5" s="1"/>
  <c r="G38" i="5"/>
  <c r="G122" i="5"/>
  <c r="G52" i="5"/>
  <c r="G94" i="5"/>
  <c r="G66" i="5"/>
  <c r="G80" i="5"/>
  <c r="G108" i="5"/>
  <c r="G21" i="5"/>
  <c r="G136" i="5"/>
  <c r="G150" i="5"/>
  <c r="G612" i="4"/>
  <c r="G332" i="4"/>
  <c r="G640" i="4"/>
  <c r="G164" i="4"/>
  <c r="G234" i="4"/>
  <c r="G304" i="4"/>
  <c r="H598" i="4"/>
  <c r="F598" i="4"/>
  <c r="E598" i="4" s="1"/>
  <c r="D599" i="4" s="1" a="1"/>
  <c r="D599" i="4" s="1"/>
  <c r="G94" i="4"/>
  <c r="G220" i="4"/>
  <c r="G556" i="4"/>
  <c r="G178" i="4"/>
  <c r="G584" i="4"/>
  <c r="G486" i="4"/>
  <c r="G290" i="4"/>
  <c r="G458" i="4"/>
  <c r="G136" i="4"/>
  <c r="G21" i="4"/>
  <c r="G570" i="4"/>
  <c r="G514" i="4"/>
  <c r="G66" i="4"/>
  <c r="G388" i="4"/>
  <c r="G318" i="4"/>
  <c r="G542" i="4"/>
  <c r="G52" i="4"/>
  <c r="G444" i="4"/>
  <c r="G430" i="4"/>
  <c r="G402" i="4"/>
  <c r="F150" i="4"/>
  <c r="E150" i="4" s="1"/>
  <c r="D151" i="4" s="1" a="1"/>
  <c r="D151" i="4" s="1"/>
  <c r="H150" i="4"/>
  <c r="G38" i="4"/>
  <c r="G416" i="4"/>
  <c r="G262" i="4"/>
  <c r="G374" i="4"/>
  <c r="G528" i="4"/>
  <c r="H206" i="4"/>
  <c r="F206" i="4"/>
  <c r="E206" i="4" s="1"/>
  <c r="D207" i="4" s="1" a="1"/>
  <c r="D207" i="4" s="1"/>
  <c r="G276" i="4"/>
  <c r="G360" i="4"/>
  <c r="G346" i="4"/>
  <c r="G626" i="4"/>
  <c r="G80" i="4"/>
  <c r="H248" i="4"/>
  <c r="F248" i="4"/>
  <c r="E248" i="4" s="1"/>
  <c r="D249" i="4" s="1" a="1"/>
  <c r="D249" i="4" s="1"/>
  <c r="G472" i="4"/>
  <c r="G108" i="4"/>
  <c r="H500" i="4"/>
  <c r="F500" i="4"/>
  <c r="E500" i="4" s="1"/>
  <c r="D501" i="4" s="1" a="1"/>
  <c r="D501" i="4" s="1"/>
  <c r="G192" i="4"/>
  <c r="G122" i="4"/>
  <c r="H66" i="5" l="1"/>
  <c r="F66" i="5"/>
  <c r="E66" i="5" s="1"/>
  <c r="D67" i="5" s="1" a="1"/>
  <c r="D67" i="5" s="1"/>
  <c r="H108" i="5"/>
  <c r="F108" i="5"/>
  <c r="E108" i="5" s="1"/>
  <c r="D109" i="5" s="1" a="1"/>
  <c r="D109" i="5" s="1"/>
  <c r="H94" i="5"/>
  <c r="F94" i="5"/>
  <c r="E94" i="5" s="1"/>
  <c r="D95" i="5" s="1" a="1"/>
  <c r="D95" i="5" s="1"/>
  <c r="H150" i="5"/>
  <c r="F150" i="5"/>
  <c r="E150" i="5" s="1"/>
  <c r="D151" i="5" s="1" a="1"/>
  <c r="D151" i="5" s="1"/>
  <c r="H122" i="5"/>
  <c r="F122" i="5"/>
  <c r="E122" i="5" s="1"/>
  <c r="D123" i="5" s="1" a="1"/>
  <c r="D123" i="5" s="1"/>
  <c r="H52" i="5"/>
  <c r="F52" i="5"/>
  <c r="E52" i="5" s="1"/>
  <c r="D53" i="5" s="1" a="1"/>
  <c r="D53" i="5" s="1"/>
  <c r="H21" i="5"/>
  <c r="F21" i="5"/>
  <c r="F80" i="5"/>
  <c r="E80" i="5" s="1"/>
  <c r="D81" i="5" s="1" a="1"/>
  <c r="D81" i="5" s="1"/>
  <c r="H80" i="5"/>
  <c r="H136" i="5"/>
  <c r="F136" i="5"/>
  <c r="E136" i="5" s="1"/>
  <c r="D137" i="5" s="1" a="1"/>
  <c r="D137" i="5" s="1"/>
  <c r="H38" i="5"/>
  <c r="F38" i="5"/>
  <c r="E38" i="5" s="1"/>
  <c r="D39" i="5" s="1" a="1"/>
  <c r="D39" i="5" s="1"/>
  <c r="H136" i="4"/>
  <c r="F136" i="4"/>
  <c r="E136" i="4" s="1"/>
  <c r="D137" i="4" s="1" a="1"/>
  <c r="D137" i="4" s="1"/>
  <c r="G599" i="4"/>
  <c r="F416" i="4"/>
  <c r="E416" i="4" s="1"/>
  <c r="D417" i="4" s="1" a="1"/>
  <c r="D417" i="4" s="1"/>
  <c r="H416" i="4"/>
  <c r="H626" i="4"/>
  <c r="F626" i="4"/>
  <c r="E626" i="4" s="1"/>
  <c r="D627" i="4" s="1" a="1"/>
  <c r="D627" i="4" s="1"/>
  <c r="F388" i="4"/>
  <c r="E388" i="4" s="1"/>
  <c r="D389" i="4" s="1" a="1"/>
  <c r="D389" i="4" s="1"/>
  <c r="H388" i="4"/>
  <c r="H486" i="4"/>
  <c r="F486" i="4"/>
  <c r="E486" i="4" s="1"/>
  <c r="D487" i="4" s="1" a="1"/>
  <c r="D487" i="4" s="1"/>
  <c r="G151" i="4"/>
  <c r="G249" i="4"/>
  <c r="H52" i="4"/>
  <c r="F52" i="4"/>
  <c r="E52" i="4" s="1"/>
  <c r="D53" i="4" s="1" a="1"/>
  <c r="D53" i="4" s="1"/>
  <c r="H80" i="4"/>
  <c r="F80" i="4"/>
  <c r="E80" i="4" s="1"/>
  <c r="D81" i="4" s="1" a="1"/>
  <c r="D81" i="4" s="1"/>
  <c r="H542" i="4"/>
  <c r="F542" i="4"/>
  <c r="E542" i="4" s="1"/>
  <c r="D543" i="4" s="1" a="1"/>
  <c r="D543" i="4" s="1"/>
  <c r="H318" i="4"/>
  <c r="F318" i="4"/>
  <c r="E318" i="4" s="1"/>
  <c r="D319" i="4" s="1" a="1"/>
  <c r="D319" i="4" s="1"/>
  <c r="F346" i="4"/>
  <c r="E346" i="4" s="1"/>
  <c r="D347" i="4" s="1" a="1"/>
  <c r="D347" i="4" s="1"/>
  <c r="H346" i="4"/>
  <c r="F66" i="4"/>
  <c r="E66" i="4" s="1"/>
  <c r="D67" i="4" s="1" a="1"/>
  <c r="D67" i="4" s="1"/>
  <c r="H66" i="4"/>
  <c r="F164" i="4"/>
  <c r="E164" i="4" s="1"/>
  <c r="D165" i="4" s="1" a="1"/>
  <c r="D165" i="4" s="1"/>
  <c r="H164" i="4"/>
  <c r="H402" i="4"/>
  <c r="F402" i="4"/>
  <c r="E402" i="4" s="1"/>
  <c r="D403" i="4" s="1" a="1"/>
  <c r="D403" i="4" s="1"/>
  <c r="H640" i="4"/>
  <c r="F640" i="4"/>
  <c r="E640" i="4" s="1"/>
  <c r="D641" i="4" s="1" a="1"/>
  <c r="D641" i="4" s="1"/>
  <c r="H108" i="4"/>
  <c r="F108" i="4"/>
  <c r="E108" i="4" s="1"/>
  <c r="D109" i="4" s="1" a="1"/>
  <c r="D109" i="4" s="1"/>
  <c r="F430" i="4"/>
  <c r="E430" i="4" s="1"/>
  <c r="D431" i="4" s="1" a="1"/>
  <c r="D431" i="4" s="1"/>
  <c r="H430" i="4"/>
  <c r="H556" i="4"/>
  <c r="F556" i="4"/>
  <c r="E556" i="4" s="1"/>
  <c r="D557" i="4" s="1" a="1"/>
  <c r="D557" i="4" s="1"/>
  <c r="F332" i="4"/>
  <c r="E332" i="4" s="1"/>
  <c r="D333" i="4" s="1" a="1"/>
  <c r="D333" i="4" s="1"/>
  <c r="H332" i="4"/>
  <c r="H94" i="4"/>
  <c r="F94" i="4"/>
  <c r="E94" i="4" s="1"/>
  <c r="D95" i="4" s="1" a="1"/>
  <c r="D95" i="4" s="1"/>
  <c r="H458" i="4"/>
  <c r="F458" i="4"/>
  <c r="E458" i="4" s="1"/>
  <c r="D459" i="4" s="1" a="1"/>
  <c r="D459" i="4" s="1"/>
  <c r="H290" i="4"/>
  <c r="F290" i="4"/>
  <c r="E290" i="4" s="1"/>
  <c r="D291" i="4" s="1" a="1"/>
  <c r="D291" i="4" s="1"/>
  <c r="H234" i="4"/>
  <c r="F234" i="4"/>
  <c r="E234" i="4" s="1"/>
  <c r="D235" i="4" s="1" a="1"/>
  <c r="D235" i="4" s="1"/>
  <c r="F360" i="4"/>
  <c r="E360" i="4" s="1"/>
  <c r="D361" i="4" s="1" a="1"/>
  <c r="D361" i="4" s="1"/>
  <c r="H360" i="4"/>
  <c r="H584" i="4"/>
  <c r="F584" i="4"/>
  <c r="E584" i="4" s="1"/>
  <c r="D585" i="4" s="1" a="1"/>
  <c r="D585" i="4" s="1"/>
  <c r="F192" i="4"/>
  <c r="E192" i="4" s="1"/>
  <c r="D193" i="4" s="1" a="1"/>
  <c r="D193" i="4" s="1"/>
  <c r="H192" i="4"/>
  <c r="F276" i="4"/>
  <c r="E276" i="4" s="1"/>
  <c r="D277" i="4" s="1" a="1"/>
  <c r="D277" i="4" s="1"/>
  <c r="H276" i="4"/>
  <c r="F514" i="4"/>
  <c r="E514" i="4" s="1"/>
  <c r="D515" i="4" s="1" a="1"/>
  <c r="D515" i="4" s="1"/>
  <c r="H514" i="4"/>
  <c r="G207" i="4"/>
  <c r="F570" i="4"/>
  <c r="E570" i="4" s="1"/>
  <c r="D571" i="4" s="1" a="1"/>
  <c r="D571" i="4" s="1"/>
  <c r="H570" i="4"/>
  <c r="H472" i="4"/>
  <c r="F472" i="4"/>
  <c r="E472" i="4" s="1"/>
  <c r="D473" i="4" s="1" a="1"/>
  <c r="D473" i="4" s="1"/>
  <c r="H444" i="4"/>
  <c r="F444" i="4"/>
  <c r="E444" i="4" s="1"/>
  <c r="D445" i="4" s="1" a="1"/>
  <c r="D445" i="4" s="1"/>
  <c r="H21" i="4"/>
  <c r="F21" i="4"/>
  <c r="E21" i="4" s="1"/>
  <c r="D22" i="4" s="1" a="1"/>
  <c r="D22" i="4" s="1"/>
  <c r="H612" i="4"/>
  <c r="F612" i="4"/>
  <c r="E612" i="4" s="1"/>
  <c r="D613" i="4" s="1" a="1"/>
  <c r="D613" i="4" s="1"/>
  <c r="F374" i="4"/>
  <c r="E374" i="4" s="1"/>
  <c r="D375" i="4" s="1" a="1"/>
  <c r="D375" i="4" s="1"/>
  <c r="H374" i="4"/>
  <c r="H262" i="4"/>
  <c r="F262" i="4"/>
  <c r="E262" i="4" s="1"/>
  <c r="D263" i="4" s="1" a="1"/>
  <c r="D263" i="4" s="1"/>
  <c r="F304" i="4"/>
  <c r="E304" i="4" s="1"/>
  <c r="D305" i="4" s="1" a="1"/>
  <c r="D305" i="4" s="1"/>
  <c r="H304" i="4"/>
  <c r="F122" i="4"/>
  <c r="E122" i="4" s="1"/>
  <c r="D123" i="4" s="1" a="1"/>
  <c r="D123" i="4" s="1"/>
  <c r="H122" i="4"/>
  <c r="F38" i="4"/>
  <c r="E38" i="4" s="1"/>
  <c r="D39" i="4" s="1" a="1"/>
  <c r="D39" i="4" s="1"/>
  <c r="H38" i="4"/>
  <c r="G501" i="4"/>
  <c r="H178" i="4"/>
  <c r="F178" i="4"/>
  <c r="E178" i="4" s="1"/>
  <c r="D179" i="4" s="1" a="1"/>
  <c r="D179" i="4" s="1"/>
  <c r="H528" i="4"/>
  <c r="F528" i="4"/>
  <c r="E528" i="4" s="1"/>
  <c r="D529" i="4" s="1" a="1"/>
  <c r="D529" i="4" s="1"/>
  <c r="F220" i="4"/>
  <c r="E220" i="4" s="1"/>
  <c r="D221" i="4" s="1" a="1"/>
  <c r="D221" i="4" s="1"/>
  <c r="H220" i="4"/>
  <c r="E21" i="5" l="1"/>
  <c r="D22" i="5" s="1" a="1"/>
  <c r="D22" i="5" s="1"/>
  <c r="G22" i="5" s="1"/>
  <c r="G81" i="5"/>
  <c r="G53" i="5"/>
  <c r="G151" i="5"/>
  <c r="G109" i="5"/>
  <c r="G95" i="5"/>
  <c r="G137" i="5"/>
  <c r="G67" i="5"/>
  <c r="G123" i="5"/>
  <c r="G39" i="5"/>
  <c r="G571" i="4"/>
  <c r="G95" i="4"/>
  <c r="G277" i="4"/>
  <c r="G529" i="4"/>
  <c r="G319" i="4"/>
  <c r="G627" i="4"/>
  <c r="G193" i="4"/>
  <c r="G403" i="4"/>
  <c r="G305" i="4"/>
  <c r="G263" i="4"/>
  <c r="G67" i="4"/>
  <c r="G221" i="4"/>
  <c r="G347" i="4"/>
  <c r="G557" i="4"/>
  <c r="G22" i="4"/>
  <c r="G431" i="4"/>
  <c r="G445" i="4"/>
  <c r="G109" i="4"/>
  <c r="G361" i="4"/>
  <c r="H599" i="4"/>
  <c r="F599" i="4"/>
  <c r="E599" i="4" s="1"/>
  <c r="D600" i="4" s="1" a="1"/>
  <c r="D600" i="4" s="1"/>
  <c r="G291" i="4"/>
  <c r="F249" i="4"/>
  <c r="E249" i="4" s="1"/>
  <c r="D250" i="4" s="1" a="1"/>
  <c r="D250" i="4" s="1"/>
  <c r="H249" i="4"/>
  <c r="G459" i="4"/>
  <c r="G165" i="4"/>
  <c r="G487" i="4"/>
  <c r="G333" i="4"/>
  <c r="G613" i="4"/>
  <c r="G179" i="4"/>
  <c r="G543" i="4"/>
  <c r="G417" i="4"/>
  <c r="H501" i="4"/>
  <c r="F501" i="4"/>
  <c r="E501" i="4" s="1"/>
  <c r="D502" i="4" s="1" a="1"/>
  <c r="D502" i="4" s="1"/>
  <c r="G235" i="4"/>
  <c r="G641" i="4"/>
  <c r="G53" i="4"/>
  <c r="G137" i="4"/>
  <c r="G123" i="4"/>
  <c r="F207" i="4"/>
  <c r="E207" i="4" s="1"/>
  <c r="D208" i="4" s="1" a="1"/>
  <c r="D208" i="4" s="1"/>
  <c r="H207" i="4"/>
  <c r="F151" i="4"/>
  <c r="E151" i="4" s="1"/>
  <c r="D152" i="4" s="1" a="1"/>
  <c r="D152" i="4" s="1"/>
  <c r="H151" i="4"/>
  <c r="G515" i="4"/>
  <c r="G375" i="4"/>
  <c r="G389" i="4"/>
  <c r="G585" i="4"/>
  <c r="G81" i="4"/>
  <c r="G473" i="4"/>
  <c r="G39" i="4"/>
  <c r="F137" i="5" l="1"/>
  <c r="E137" i="5" s="1"/>
  <c r="D138" i="5" s="1" a="1"/>
  <c r="D138" i="5" s="1"/>
  <c r="H137" i="5"/>
  <c r="F95" i="5"/>
  <c r="E95" i="5" s="1"/>
  <c r="D96" i="5" s="1" a="1"/>
  <c r="D96" i="5" s="1"/>
  <c r="H95" i="5"/>
  <c r="H53" i="5"/>
  <c r="F53" i="5"/>
  <c r="E53" i="5" s="1"/>
  <c r="D54" i="5" s="1" a="1"/>
  <c r="D54" i="5" s="1"/>
  <c r="F109" i="5"/>
  <c r="E109" i="5" s="1"/>
  <c r="D110" i="5" s="1" a="1"/>
  <c r="D110" i="5" s="1"/>
  <c r="H109" i="5"/>
  <c r="H39" i="5"/>
  <c r="F39" i="5"/>
  <c r="E39" i="5" s="1"/>
  <c r="D40" i="5" s="1" a="1"/>
  <c r="D40" i="5" s="1"/>
  <c r="H151" i="5"/>
  <c r="F151" i="5"/>
  <c r="E151" i="5" s="1"/>
  <c r="D152" i="5" s="1" a="1"/>
  <c r="D152" i="5" s="1"/>
  <c r="H22" i="5"/>
  <c r="F22" i="5"/>
  <c r="F67" i="5"/>
  <c r="E67" i="5" s="1"/>
  <c r="D68" i="5" s="1" a="1"/>
  <c r="D68" i="5" s="1"/>
  <c r="H67" i="5"/>
  <c r="H123" i="5"/>
  <c r="F123" i="5"/>
  <c r="E123" i="5" s="1"/>
  <c r="D124" i="5" s="1" a="1"/>
  <c r="D124" i="5" s="1"/>
  <c r="H81" i="5"/>
  <c r="F81" i="5"/>
  <c r="E81" i="5" s="1"/>
  <c r="D82" i="5" s="1" a="1"/>
  <c r="D82" i="5" s="1"/>
  <c r="H235" i="4"/>
  <c r="F235" i="4"/>
  <c r="E235" i="4" s="1"/>
  <c r="D236" i="4" s="1" a="1"/>
  <c r="D236" i="4" s="1"/>
  <c r="H459" i="4"/>
  <c r="F459" i="4"/>
  <c r="E459" i="4" s="1"/>
  <c r="D460" i="4" s="1" a="1"/>
  <c r="D460" i="4" s="1"/>
  <c r="G250" i="4"/>
  <c r="H319" i="4"/>
  <c r="F319" i="4"/>
  <c r="E319" i="4" s="1"/>
  <c r="D320" i="4" s="1" a="1"/>
  <c r="D320" i="4" s="1"/>
  <c r="H221" i="4"/>
  <c r="F221" i="4"/>
  <c r="E221" i="4" s="1"/>
  <c r="D222" i="4" s="1" a="1"/>
  <c r="D222" i="4" s="1"/>
  <c r="F529" i="4"/>
  <c r="E529" i="4" s="1"/>
  <c r="D530" i="4" s="1" a="1"/>
  <c r="D530" i="4" s="1"/>
  <c r="H529" i="4"/>
  <c r="G502" i="4"/>
  <c r="H627" i="4"/>
  <c r="F627" i="4"/>
  <c r="E627" i="4" s="1"/>
  <c r="D628" i="4" s="1" a="1"/>
  <c r="D628" i="4" s="1"/>
  <c r="H557" i="4"/>
  <c r="F557" i="4"/>
  <c r="E557" i="4" s="1"/>
  <c r="D558" i="4" s="1" a="1"/>
  <c r="D558" i="4" s="1"/>
  <c r="G600" i="4"/>
  <c r="H179" i="4"/>
  <c r="F179" i="4"/>
  <c r="E179" i="4" s="1"/>
  <c r="D180" i="4" s="1" a="1"/>
  <c r="D180" i="4" s="1"/>
  <c r="H361" i="4"/>
  <c r="F361" i="4"/>
  <c r="E361" i="4" s="1"/>
  <c r="D362" i="4" s="1" a="1"/>
  <c r="D362" i="4" s="1"/>
  <c r="H613" i="4"/>
  <c r="F613" i="4"/>
  <c r="E613" i="4" s="1"/>
  <c r="D614" i="4" s="1" a="1"/>
  <c r="D614" i="4" s="1"/>
  <c r="F585" i="4"/>
  <c r="E585" i="4" s="1"/>
  <c r="D586" i="4" s="1" a="1"/>
  <c r="D586" i="4" s="1"/>
  <c r="H585" i="4"/>
  <c r="H53" i="4"/>
  <c r="F53" i="4"/>
  <c r="E53" i="4" s="1"/>
  <c r="D54" i="4" s="1" a="1"/>
  <c r="D54" i="4" s="1"/>
  <c r="F263" i="4"/>
  <c r="E263" i="4" s="1"/>
  <c r="D264" i="4" s="1" a="1"/>
  <c r="D264" i="4" s="1"/>
  <c r="H263" i="4"/>
  <c r="F165" i="4"/>
  <c r="E165" i="4" s="1"/>
  <c r="D166" i="4" s="1" a="1"/>
  <c r="D166" i="4" s="1"/>
  <c r="H165" i="4"/>
  <c r="H515" i="4"/>
  <c r="F515" i="4"/>
  <c r="E515" i="4" s="1"/>
  <c r="D516" i="4" s="1" a="1"/>
  <c r="D516" i="4" s="1"/>
  <c r="F193" i="4"/>
  <c r="E193" i="4" s="1"/>
  <c r="D194" i="4" s="1" a="1"/>
  <c r="D194" i="4" s="1"/>
  <c r="H193" i="4"/>
  <c r="H417" i="4"/>
  <c r="F417" i="4"/>
  <c r="E417" i="4" s="1"/>
  <c r="D418" i="4" s="1" a="1"/>
  <c r="D418" i="4" s="1"/>
  <c r="H39" i="4"/>
  <c r="F39" i="4"/>
  <c r="E39" i="4" s="1"/>
  <c r="D40" i="4" s="1" a="1"/>
  <c r="D40" i="4" s="1"/>
  <c r="H543" i="4"/>
  <c r="F543" i="4"/>
  <c r="E543" i="4" s="1"/>
  <c r="D544" i="4" s="1" a="1"/>
  <c r="D544" i="4" s="1"/>
  <c r="H291" i="4"/>
  <c r="F291" i="4"/>
  <c r="E291" i="4" s="1"/>
  <c r="D292" i="4" s="1" a="1"/>
  <c r="D292" i="4" s="1"/>
  <c r="F473" i="4"/>
  <c r="E473" i="4" s="1"/>
  <c r="D474" i="4" s="1" a="1"/>
  <c r="D474" i="4" s="1"/>
  <c r="H473" i="4"/>
  <c r="F81" i="4"/>
  <c r="E81" i="4" s="1"/>
  <c r="D82" i="4" s="1" a="1"/>
  <c r="D82" i="4" s="1"/>
  <c r="H81" i="4"/>
  <c r="F277" i="4"/>
  <c r="E277" i="4" s="1"/>
  <c r="D278" i="4" s="1" a="1"/>
  <c r="D278" i="4" s="1"/>
  <c r="H277" i="4"/>
  <c r="F333" i="4"/>
  <c r="E333" i="4" s="1"/>
  <c r="D334" i="4" s="1" a="1"/>
  <c r="D334" i="4" s="1"/>
  <c r="H333" i="4"/>
  <c r="H641" i="4"/>
  <c r="F641" i="4"/>
  <c r="E641" i="4" s="1"/>
  <c r="D642" i="4" s="1" a="1"/>
  <c r="D642" i="4" s="1"/>
  <c r="F487" i="4"/>
  <c r="E487" i="4" s="1"/>
  <c r="D488" i="4" s="1" a="1"/>
  <c r="D488" i="4" s="1"/>
  <c r="H487" i="4"/>
  <c r="H445" i="4"/>
  <c r="F445" i="4"/>
  <c r="E445" i="4" s="1"/>
  <c r="D446" i="4" s="1" a="1"/>
  <c r="D446" i="4" s="1"/>
  <c r="H305" i="4"/>
  <c r="F305" i="4"/>
  <c r="E305" i="4" s="1"/>
  <c r="D306" i="4" s="1" a="1"/>
  <c r="D306" i="4" s="1"/>
  <c r="H571" i="4"/>
  <c r="F571" i="4"/>
  <c r="E571" i="4" s="1"/>
  <c r="D572" i="4" s="1" a="1"/>
  <c r="D572" i="4" s="1"/>
  <c r="F431" i="4"/>
  <c r="E431" i="4" s="1"/>
  <c r="D432" i="4" s="1" a="1"/>
  <c r="D432" i="4" s="1"/>
  <c r="H431" i="4"/>
  <c r="H375" i="4"/>
  <c r="F375" i="4"/>
  <c r="E375" i="4" s="1"/>
  <c r="D376" i="4" s="1" a="1"/>
  <c r="D376" i="4" s="1"/>
  <c r="F403" i="4"/>
  <c r="E403" i="4" s="1"/>
  <c r="D404" i="4" s="1" a="1"/>
  <c r="D404" i="4" s="1"/>
  <c r="H403" i="4"/>
  <c r="H22" i="4"/>
  <c r="F22" i="4"/>
  <c r="E22" i="4" s="1"/>
  <c r="D23" i="4" s="1" a="1"/>
  <c r="D23" i="4" s="1"/>
  <c r="G152" i="4"/>
  <c r="G208" i="4"/>
  <c r="H347" i="4"/>
  <c r="F347" i="4"/>
  <c r="E347" i="4" s="1"/>
  <c r="D348" i="4" s="1" a="1"/>
  <c r="D348" i="4" s="1"/>
  <c r="H123" i="4"/>
  <c r="F123" i="4"/>
  <c r="E123" i="4" s="1"/>
  <c r="D124" i="4" s="1" a="1"/>
  <c r="D124" i="4" s="1"/>
  <c r="F137" i="4"/>
  <c r="E137" i="4" s="1"/>
  <c r="D138" i="4" s="1" a="1"/>
  <c r="D138" i="4" s="1"/>
  <c r="H137" i="4"/>
  <c r="H67" i="4"/>
  <c r="F67" i="4"/>
  <c r="E67" i="4" s="1"/>
  <c r="D68" i="4" s="1" a="1"/>
  <c r="D68" i="4" s="1"/>
  <c r="H109" i="4"/>
  <c r="F109" i="4"/>
  <c r="E109" i="4" s="1"/>
  <c r="D110" i="4" s="1" a="1"/>
  <c r="D110" i="4" s="1"/>
  <c r="F95" i="4"/>
  <c r="E95" i="4" s="1"/>
  <c r="D96" i="4" s="1" a="1"/>
  <c r="D96" i="4" s="1"/>
  <c r="H95" i="4"/>
  <c r="H389" i="4"/>
  <c r="F389" i="4"/>
  <c r="E389" i="4" s="1"/>
  <c r="D390" i="4" s="1" a="1"/>
  <c r="D390" i="4" s="1"/>
  <c r="E22" i="5" l="1"/>
  <c r="D23" i="5" s="1" a="1"/>
  <c r="D23" i="5" s="1"/>
  <c r="G23" i="5" s="1"/>
  <c r="G68" i="5"/>
  <c r="G82" i="5"/>
  <c r="G152" i="5"/>
  <c r="G110" i="5"/>
  <c r="G96" i="5"/>
  <c r="G124" i="5"/>
  <c r="G40" i="5"/>
  <c r="G54" i="5"/>
  <c r="G138" i="5"/>
  <c r="G572" i="4"/>
  <c r="G264" i="4"/>
  <c r="G54" i="4"/>
  <c r="G390" i="4"/>
  <c r="G488" i="4"/>
  <c r="G23" i="4"/>
  <c r="G362" i="4"/>
  <c r="G320" i="4"/>
  <c r="G96" i="4"/>
  <c r="G124" i="4"/>
  <c r="G292" i="4"/>
  <c r="G446" i="4"/>
  <c r="G530" i="4"/>
  <c r="G40" i="4"/>
  <c r="G110" i="4"/>
  <c r="G334" i="4"/>
  <c r="G376" i="4"/>
  <c r="G278" i="4"/>
  <c r="H600" i="4"/>
  <c r="F600" i="4"/>
  <c r="E600" i="4" s="1"/>
  <c r="D601" i="4" s="1" a="1"/>
  <c r="D601" i="4" s="1"/>
  <c r="G474" i="4"/>
  <c r="G306" i="4"/>
  <c r="G544" i="4"/>
  <c r="G586" i="4"/>
  <c r="G614" i="4"/>
  <c r="H152" i="4"/>
  <c r="F152" i="4"/>
  <c r="E152" i="4" s="1"/>
  <c r="D153" i="4" s="1" a="1"/>
  <c r="D153" i="4" s="1"/>
  <c r="G418" i="4"/>
  <c r="G180" i="4"/>
  <c r="G194" i="4"/>
  <c r="G68" i="4"/>
  <c r="G460" i="4"/>
  <c r="G558" i="4"/>
  <c r="G236" i="4"/>
  <c r="G628" i="4"/>
  <c r="G348" i="4"/>
  <c r="H502" i="4"/>
  <c r="F502" i="4"/>
  <c r="E502" i="4" s="1"/>
  <c r="D503" i="4" s="1" a="1"/>
  <c r="D503" i="4" s="1"/>
  <c r="H208" i="4"/>
  <c r="F208" i="4"/>
  <c r="E208" i="4" s="1"/>
  <c r="D209" i="4" s="1" a="1"/>
  <c r="D209" i="4" s="1"/>
  <c r="G222" i="4"/>
  <c r="G642" i="4"/>
  <c r="H250" i="4"/>
  <c r="F250" i="4"/>
  <c r="E250" i="4" s="1"/>
  <c r="D251" i="4" s="1" a="1"/>
  <c r="D251" i="4" s="1"/>
  <c r="G404" i="4"/>
  <c r="G516" i="4"/>
  <c r="G138" i="4"/>
  <c r="G432" i="4"/>
  <c r="G82" i="4"/>
  <c r="G166" i="4"/>
  <c r="H124" i="5" l="1"/>
  <c r="F124" i="5"/>
  <c r="E124" i="5" s="1"/>
  <c r="D125" i="5" s="1" a="1"/>
  <c r="D125" i="5" s="1"/>
  <c r="H82" i="5"/>
  <c r="F82" i="5"/>
  <c r="E82" i="5" s="1"/>
  <c r="D83" i="5" s="1" a="1"/>
  <c r="D83" i="5" s="1"/>
  <c r="F152" i="5"/>
  <c r="E152" i="5" s="1"/>
  <c r="D153" i="5" s="1" a="1"/>
  <c r="D153" i="5" s="1"/>
  <c r="H152" i="5"/>
  <c r="F138" i="5"/>
  <c r="E138" i="5" s="1"/>
  <c r="D139" i="5" s="1" a="1"/>
  <c r="D139" i="5" s="1"/>
  <c r="H138" i="5"/>
  <c r="H68" i="5"/>
  <c r="F68" i="5"/>
  <c r="E68" i="5" s="1"/>
  <c r="D69" i="5" s="1" a="1"/>
  <c r="D69" i="5" s="1"/>
  <c r="F40" i="5"/>
  <c r="E40" i="5" s="1"/>
  <c r="D41" i="5" s="1" a="1"/>
  <c r="D41" i="5" s="1"/>
  <c r="H40" i="5"/>
  <c r="H110" i="5"/>
  <c r="F110" i="5"/>
  <c r="E110" i="5" s="1"/>
  <c r="D111" i="5" s="1" a="1"/>
  <c r="D111" i="5" s="1"/>
  <c r="F54" i="5"/>
  <c r="E54" i="5" s="1"/>
  <c r="D55" i="5" s="1" a="1"/>
  <c r="D55" i="5" s="1"/>
  <c r="H54" i="5"/>
  <c r="H96" i="5"/>
  <c r="F96" i="5"/>
  <c r="E96" i="5" s="1"/>
  <c r="D97" i="5" s="1" a="1"/>
  <c r="D97" i="5" s="1"/>
  <c r="H23" i="5"/>
  <c r="F23" i="5"/>
  <c r="F614" i="4"/>
  <c r="E614" i="4" s="1"/>
  <c r="D615" i="4" s="1" a="1"/>
  <c r="D615" i="4" s="1"/>
  <c r="H614" i="4"/>
  <c r="H236" i="4"/>
  <c r="F236" i="4"/>
  <c r="E236" i="4" s="1"/>
  <c r="D237" i="4" s="1" a="1"/>
  <c r="D237" i="4" s="1"/>
  <c r="H558" i="4"/>
  <c r="F558" i="4"/>
  <c r="E558" i="4" s="1"/>
  <c r="D559" i="4" s="1" a="1"/>
  <c r="D559" i="4" s="1"/>
  <c r="H23" i="4"/>
  <c r="F23" i="4"/>
  <c r="E23" i="4" s="1"/>
  <c r="D24" i="4" s="1" a="1"/>
  <c r="D24" i="4" s="1"/>
  <c r="H222" i="4"/>
  <c r="F222" i="4"/>
  <c r="E222" i="4" s="1"/>
  <c r="D223" i="4" s="1" a="1"/>
  <c r="D223" i="4" s="1"/>
  <c r="F166" i="4"/>
  <c r="E166" i="4" s="1"/>
  <c r="D167" i="4" s="1" a="1"/>
  <c r="D167" i="4" s="1"/>
  <c r="H166" i="4"/>
  <c r="F488" i="4"/>
  <c r="E488" i="4" s="1"/>
  <c r="D489" i="4" s="1" a="1"/>
  <c r="D489" i="4" s="1"/>
  <c r="H488" i="4"/>
  <c r="H82" i="4"/>
  <c r="F82" i="4"/>
  <c r="E82" i="4" s="1"/>
  <c r="D83" i="4" s="1" a="1"/>
  <c r="D83" i="4" s="1"/>
  <c r="F446" i="4"/>
  <c r="E446" i="4" s="1"/>
  <c r="D447" i="4" s="1" a="1"/>
  <c r="D447" i="4" s="1"/>
  <c r="H446" i="4"/>
  <c r="H404" i="4"/>
  <c r="F404" i="4"/>
  <c r="E404" i="4" s="1"/>
  <c r="D405" i="4" s="1" a="1"/>
  <c r="D405" i="4" s="1"/>
  <c r="G251" i="4"/>
  <c r="F362" i="4"/>
  <c r="E362" i="4" s="1"/>
  <c r="D363" i="4" s="1" a="1"/>
  <c r="D363" i="4" s="1"/>
  <c r="H362" i="4"/>
  <c r="H460" i="4"/>
  <c r="F460" i="4"/>
  <c r="E460" i="4" s="1"/>
  <c r="D461" i="4" s="1" a="1"/>
  <c r="D461" i="4" s="1"/>
  <c r="F530" i="4"/>
  <c r="E530" i="4" s="1"/>
  <c r="D531" i="4" s="1" a="1"/>
  <c r="D531" i="4" s="1"/>
  <c r="H530" i="4"/>
  <c r="G209" i="4"/>
  <c r="G503" i="4"/>
  <c r="H348" i="4"/>
  <c r="F348" i="4"/>
  <c r="E348" i="4" s="1"/>
  <c r="D349" i="4" s="1" a="1"/>
  <c r="D349" i="4" s="1"/>
  <c r="H138" i="4"/>
  <c r="F138" i="4"/>
  <c r="E138" i="4" s="1"/>
  <c r="D139" i="4" s="1" a="1"/>
  <c r="D139" i="4" s="1"/>
  <c r="H418" i="4"/>
  <c r="F418" i="4"/>
  <c r="E418" i="4" s="1"/>
  <c r="D419" i="4" s="1" a="1"/>
  <c r="D419" i="4" s="1"/>
  <c r="F278" i="4"/>
  <c r="E278" i="4" s="1"/>
  <c r="D279" i="4" s="1" a="1"/>
  <c r="D279" i="4" s="1"/>
  <c r="H278" i="4"/>
  <c r="H124" i="4"/>
  <c r="F124" i="4"/>
  <c r="E124" i="4" s="1"/>
  <c r="D125" i="4" s="1" a="1"/>
  <c r="D125" i="4" s="1"/>
  <c r="H264" i="4"/>
  <c r="F264" i="4"/>
  <c r="E264" i="4" s="1"/>
  <c r="D265" i="4" s="1" a="1"/>
  <c r="D265" i="4" s="1"/>
  <c r="F334" i="4"/>
  <c r="E334" i="4" s="1"/>
  <c r="D335" i="4" s="1" a="1"/>
  <c r="D335" i="4" s="1"/>
  <c r="H334" i="4"/>
  <c r="F642" i="4"/>
  <c r="E642" i="4" s="1"/>
  <c r="D643" i="4" s="1" a="1"/>
  <c r="D643" i="4" s="1"/>
  <c r="H642" i="4"/>
  <c r="H544" i="4"/>
  <c r="F544" i="4"/>
  <c r="E544" i="4" s="1"/>
  <c r="D545" i="4" s="1" a="1"/>
  <c r="D545" i="4" s="1"/>
  <c r="F306" i="4"/>
  <c r="E306" i="4" s="1"/>
  <c r="D307" i="4" s="1" a="1"/>
  <c r="D307" i="4" s="1"/>
  <c r="H306" i="4"/>
  <c r="H68" i="4"/>
  <c r="F68" i="4"/>
  <c r="E68" i="4" s="1"/>
  <c r="D69" i="4" s="1" a="1"/>
  <c r="D69" i="4" s="1"/>
  <c r="F194" i="4"/>
  <c r="E194" i="4" s="1"/>
  <c r="D195" i="4" s="1" a="1"/>
  <c r="D195" i="4" s="1"/>
  <c r="H194" i="4"/>
  <c r="G601" i="4"/>
  <c r="F54" i="4"/>
  <c r="E54" i="4" s="1"/>
  <c r="D55" i="4" s="1" a="1"/>
  <c r="D55" i="4" s="1"/>
  <c r="H54" i="4"/>
  <c r="F516" i="4"/>
  <c r="E516" i="4" s="1"/>
  <c r="D517" i="4" s="1" a="1"/>
  <c r="D517" i="4" s="1"/>
  <c r="H516" i="4"/>
  <c r="F628" i="4"/>
  <c r="E628" i="4" s="1"/>
  <c r="D629" i="4" s="1" a="1"/>
  <c r="D629" i="4" s="1"/>
  <c r="H628" i="4"/>
  <c r="G153" i="4"/>
  <c r="H320" i="4"/>
  <c r="F320" i="4"/>
  <c r="E320" i="4" s="1"/>
  <c r="D321" i="4" s="1" a="1"/>
  <c r="D321" i="4" s="1"/>
  <c r="F110" i="4"/>
  <c r="E110" i="4" s="1"/>
  <c r="D111" i="4" s="1" a="1"/>
  <c r="D111" i="4" s="1"/>
  <c r="H110" i="4"/>
  <c r="F586" i="4"/>
  <c r="E586" i="4" s="1"/>
  <c r="D587" i="4" s="1" a="1"/>
  <c r="D587" i="4" s="1"/>
  <c r="H586" i="4"/>
  <c r="F40" i="4"/>
  <c r="E40" i="4" s="1"/>
  <c r="D41" i="4" s="1" a="1"/>
  <c r="D41" i="4" s="1"/>
  <c r="H40" i="4"/>
  <c r="F474" i="4"/>
  <c r="E474" i="4" s="1"/>
  <c r="D475" i="4" s="1" a="1"/>
  <c r="D475" i="4" s="1"/>
  <c r="H474" i="4"/>
  <c r="F390" i="4"/>
  <c r="E390" i="4" s="1"/>
  <c r="D391" i="4" s="1" a="1"/>
  <c r="D391" i="4" s="1"/>
  <c r="H390" i="4"/>
  <c r="H432" i="4"/>
  <c r="F432" i="4"/>
  <c r="E432" i="4" s="1"/>
  <c r="D433" i="4" s="1" a="1"/>
  <c r="D433" i="4" s="1"/>
  <c r="F180" i="4"/>
  <c r="E180" i="4" s="1"/>
  <c r="D181" i="4" s="1" a="1"/>
  <c r="D181" i="4" s="1"/>
  <c r="H180" i="4"/>
  <c r="F292" i="4"/>
  <c r="E292" i="4" s="1"/>
  <c r="D293" i="4" s="1" a="1"/>
  <c r="D293" i="4" s="1"/>
  <c r="H292" i="4"/>
  <c r="F376" i="4"/>
  <c r="E376" i="4" s="1"/>
  <c r="D377" i="4" s="1" a="1"/>
  <c r="D377" i="4" s="1"/>
  <c r="H376" i="4"/>
  <c r="F96" i="4"/>
  <c r="E96" i="4" s="1"/>
  <c r="D97" i="4" s="1" a="1"/>
  <c r="D97" i="4" s="1"/>
  <c r="H96" i="4"/>
  <c r="H572" i="4"/>
  <c r="F572" i="4"/>
  <c r="E572" i="4" s="1"/>
  <c r="D573" i="4" s="1" a="1"/>
  <c r="D573" i="4" s="1"/>
  <c r="E23" i="5" l="1"/>
  <c r="D24" i="5" s="1" a="1"/>
  <c r="D24" i="5" s="1"/>
  <c r="G24" i="5" s="1"/>
  <c r="G111" i="5"/>
  <c r="G153" i="5"/>
  <c r="G83" i="5"/>
  <c r="G69" i="5"/>
  <c r="G139" i="5"/>
  <c r="G55" i="5"/>
  <c r="G41" i="5"/>
  <c r="G125" i="5"/>
  <c r="G97" i="5"/>
  <c r="G83" i="4"/>
  <c r="G391" i="4"/>
  <c r="G475" i="4"/>
  <c r="G573" i="4"/>
  <c r="G461" i="4"/>
  <c r="G97" i="4"/>
  <c r="G587" i="4"/>
  <c r="G195" i="4"/>
  <c r="G279" i="4"/>
  <c r="G363" i="4"/>
  <c r="G643" i="4"/>
  <c r="F209" i="4"/>
  <c r="E209" i="4" s="1"/>
  <c r="H209" i="4"/>
  <c r="G489" i="4"/>
  <c r="G55" i="4"/>
  <c r="G223" i="4"/>
  <c r="G69" i="4"/>
  <c r="F251" i="4"/>
  <c r="E251" i="4" s="1"/>
  <c r="H251" i="4"/>
  <c r="G377" i="4"/>
  <c r="G139" i="4"/>
  <c r="G293" i="4"/>
  <c r="G307" i="4"/>
  <c r="G629" i="4"/>
  <c r="G335" i="4"/>
  <c r="G531" i="4"/>
  <c r="H601" i="4"/>
  <c r="F601" i="4"/>
  <c r="E601" i="4" s="1"/>
  <c r="G41" i="4"/>
  <c r="G559" i="4"/>
  <c r="G321" i="4"/>
  <c r="G405" i="4"/>
  <c r="G545" i="4"/>
  <c r="G349" i="4"/>
  <c r="G433" i="4"/>
  <c r="H503" i="4"/>
  <c r="F503" i="4"/>
  <c r="E503" i="4" s="1"/>
  <c r="G517" i="4"/>
  <c r="G265" i="4"/>
  <c r="G167" i="4"/>
  <c r="G125" i="4"/>
  <c r="G24" i="4"/>
  <c r="G419" i="4"/>
  <c r="G111" i="4"/>
  <c r="G237" i="4"/>
  <c r="G181" i="4"/>
  <c r="H153" i="4"/>
  <c r="F153" i="4"/>
  <c r="E153" i="4" s="1"/>
  <c r="G447" i="4"/>
  <c r="G615" i="4"/>
  <c r="H24" i="5" l="1"/>
  <c r="F24" i="5"/>
  <c r="H139" i="5"/>
  <c r="F139" i="5"/>
  <c r="E139" i="5" s="1"/>
  <c r="H97" i="5"/>
  <c r="F97" i="5"/>
  <c r="E97" i="5" s="1"/>
  <c r="H83" i="5"/>
  <c r="F83" i="5"/>
  <c r="E83" i="5" s="1"/>
  <c r="H153" i="5"/>
  <c r="F153" i="5"/>
  <c r="H41" i="5"/>
  <c r="F41" i="5"/>
  <c r="E41" i="5" s="1"/>
  <c r="F55" i="5"/>
  <c r="E55" i="5" s="1"/>
  <c r="H55" i="5"/>
  <c r="H69" i="5"/>
  <c r="F69" i="5"/>
  <c r="E69" i="5" s="1"/>
  <c r="H125" i="5"/>
  <c r="F125" i="5"/>
  <c r="E125" i="5" s="1"/>
  <c r="H111" i="5"/>
  <c r="F111" i="5"/>
  <c r="E111" i="5" s="1"/>
  <c r="H195" i="4"/>
  <c r="F195" i="4"/>
  <c r="E195" i="4" s="1"/>
  <c r="F223" i="4"/>
  <c r="E223" i="4" s="1"/>
  <c r="H223" i="4"/>
  <c r="F24" i="4"/>
  <c r="E24" i="4" s="1"/>
  <c r="D25" i="4" s="1" a="1"/>
  <c r="D25" i="4" s="1"/>
  <c r="H24" i="4"/>
  <c r="H615" i="4"/>
  <c r="F615" i="4"/>
  <c r="E615" i="4" s="1"/>
  <c r="F167" i="4"/>
  <c r="E167" i="4" s="1"/>
  <c r="H167" i="4"/>
  <c r="H293" i="4"/>
  <c r="F293" i="4"/>
  <c r="E293" i="4" s="1"/>
  <c r="H573" i="4"/>
  <c r="F573" i="4"/>
  <c r="E573" i="4" s="1"/>
  <c r="H111" i="4"/>
  <c r="F111" i="4"/>
  <c r="E111" i="4" s="1"/>
  <c r="H335" i="4"/>
  <c r="F335" i="4"/>
  <c r="E335" i="4" s="1"/>
  <c r="F629" i="4"/>
  <c r="E629" i="4" s="1"/>
  <c r="H629" i="4"/>
  <c r="H55" i="4"/>
  <c r="F55" i="4"/>
  <c r="E55" i="4" s="1"/>
  <c r="H307" i="4"/>
  <c r="F307" i="4"/>
  <c r="E307" i="4" s="1"/>
  <c r="H321" i="4"/>
  <c r="F321" i="4"/>
  <c r="E321" i="4" s="1"/>
  <c r="H265" i="4"/>
  <c r="F265" i="4"/>
  <c r="E265" i="4" s="1"/>
  <c r="F643" i="4"/>
  <c r="H643" i="4"/>
  <c r="F377" i="4"/>
  <c r="E377" i="4" s="1"/>
  <c r="H377" i="4"/>
  <c r="H517" i="4"/>
  <c r="F517" i="4"/>
  <c r="E517" i="4" s="1"/>
  <c r="H41" i="4"/>
  <c r="F41" i="4"/>
  <c r="E41" i="4" s="1"/>
  <c r="F363" i="4"/>
  <c r="E363" i="4" s="1"/>
  <c r="H363" i="4"/>
  <c r="H531" i="4"/>
  <c r="F531" i="4"/>
  <c r="E531" i="4" s="1"/>
  <c r="H349" i="4"/>
  <c r="F349" i="4"/>
  <c r="E349" i="4" s="1"/>
  <c r="H419" i="4"/>
  <c r="F419" i="4"/>
  <c r="E419" i="4" s="1"/>
  <c r="F545" i="4"/>
  <c r="E545" i="4" s="1"/>
  <c r="H545" i="4"/>
  <c r="F489" i="4"/>
  <c r="E489" i="4" s="1"/>
  <c r="H489" i="4"/>
  <c r="H447" i="4"/>
  <c r="F447" i="4"/>
  <c r="E447" i="4" s="1"/>
  <c r="F139" i="4"/>
  <c r="E139" i="4" s="1"/>
  <c r="H139" i="4"/>
  <c r="H181" i="4"/>
  <c r="F181" i="4"/>
  <c r="E181" i="4" s="1"/>
  <c r="F237" i="4"/>
  <c r="E237" i="4" s="1"/>
  <c r="H237" i="4"/>
  <c r="H83" i="4"/>
  <c r="F83" i="4"/>
  <c r="E83" i="4" s="1"/>
  <c r="H69" i="4"/>
  <c r="F69" i="4"/>
  <c r="E69" i="4" s="1"/>
  <c r="H433" i="4"/>
  <c r="F433" i="4"/>
  <c r="E433" i="4" s="1"/>
  <c r="F587" i="4"/>
  <c r="E587" i="4" s="1"/>
  <c r="H587" i="4"/>
  <c r="H97" i="4"/>
  <c r="F97" i="4"/>
  <c r="E97" i="4" s="1"/>
  <c r="F405" i="4"/>
  <c r="E405" i="4" s="1"/>
  <c r="H405" i="4"/>
  <c r="F125" i="4"/>
  <c r="E125" i="4" s="1"/>
  <c r="H125" i="4"/>
  <c r="F461" i="4"/>
  <c r="E461" i="4" s="1"/>
  <c r="H461" i="4"/>
  <c r="H475" i="4"/>
  <c r="F475" i="4"/>
  <c r="E475" i="4" s="1"/>
  <c r="H559" i="4"/>
  <c r="F559" i="4"/>
  <c r="E559" i="4" s="1"/>
  <c r="F391" i="4"/>
  <c r="E391" i="4" s="1"/>
  <c r="H391" i="4"/>
  <c r="H279" i="4"/>
  <c r="F279" i="4"/>
  <c r="E279" i="4" s="1"/>
  <c r="E24" i="5" l="1"/>
  <c r="D25" i="5" s="1" a="1"/>
  <c r="D25" i="5" s="1"/>
  <c r="G25" i="5" s="1"/>
  <c r="E153" i="5"/>
  <c r="G25" i="4"/>
  <c r="E643" i="4"/>
  <c r="F25" i="5" l="1"/>
  <c r="H25" i="5"/>
  <c r="H25" i="4"/>
  <c r="F25" i="4"/>
  <c r="O3" i="12" l="1" a="1"/>
  <c r="O3" i="12" s="1"/>
  <c r="E25" i="5"/>
  <c r="D26" i="5" s="1" a="1"/>
  <c r="D26" i="5" s="1"/>
  <c r="E25" i="4"/>
  <c r="D26" i="4" s="1" a="1"/>
  <c r="D26" i="4" s="1"/>
  <c r="O4" i="12" l="1"/>
  <c r="O5" i="12"/>
  <c r="G26" i="5"/>
  <c r="G26" i="4"/>
  <c r="F26" i="5" l="1"/>
  <c r="H26" i="5"/>
  <c r="F26" i="4"/>
  <c r="H26" i="4"/>
  <c r="E26" i="5" l="1"/>
  <c r="D27" i="5" s="1" a="1"/>
  <c r="D27" i="5" s="1"/>
  <c r="E26" i="4"/>
  <c r="D27" i="4" s="1" a="1"/>
  <c r="D27" i="4" s="1"/>
  <c r="G27" i="5" l="1"/>
  <c r="G27" i="4"/>
  <c r="H27" i="5" l="1"/>
  <c r="F27" i="5"/>
  <c r="L14" i="5" s="1" a="1"/>
  <c r="L14" i="5" s="1"/>
  <c r="F27" i="4"/>
  <c r="J14" i="4" s="1" a="1"/>
  <c r="H27" i="4"/>
  <c r="J14" i="4" l="1"/>
  <c r="E27" i="5"/>
  <c r="E27" i="4"/>
  <c r="I15" i="5" l="1"/>
  <c r="J17" i="5"/>
  <c r="J15" i="5"/>
  <c r="I19" i="5"/>
  <c r="I17" i="5"/>
  <c r="J18" i="5"/>
  <c r="I18" i="5"/>
  <c r="J19" i="5"/>
  <c r="J16" i="5"/>
  <c r="I16" i="5"/>
  <c r="J14" i="5" l="1"/>
  <c r="K14" i="5"/>
  <c r="I14" i="5"/>
  <c r="I14" i="4"/>
  <c r="K15" i="5" l="1"/>
  <c r="K16" i="5"/>
  <c r="K17" i="5" s="1"/>
  <c r="I15" i="4"/>
  <c r="K18" i="5" l="1"/>
  <c r="K19" i="5" s="1"/>
  <c r="I16" i="4"/>
  <c r="AA5" i="5" l="1"/>
  <c r="AA3" i="5"/>
  <c r="AA4" i="5"/>
  <c r="I17" i="4"/>
  <c r="I18" i="4" l="1"/>
  <c r="Y4" i="6" l="1"/>
  <c r="Y5" i="6"/>
  <c r="Y3" i="6"/>
  <c r="I19" i="4"/>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X3" i="4" l="1"/>
  <c r="X4" i="4"/>
  <c r="X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<sst xmlns="http://schemas.openxmlformats.org/spreadsheetml/2006/main" count="692" uniqueCount="289">
  <si>
    <t>Ce document est composé de : This document is composed of: Este documento se compone de:</t>
  </si>
  <si>
    <t>avec valeurs ou texte-with values or text-con valores o texto</t>
  </si>
  <si>
    <t>cellules vides - empty cells - celdas vacías</t>
  </si>
  <si>
    <t>lignes - rows - filas</t>
  </si>
  <si>
    <t>colonnes - columns - columnas</t>
  </si>
  <si>
    <t>https://www.hotellerie-restauration.ac-versailles.fr/spip.php?article4551</t>
  </si>
  <si>
    <t>Des fiches techniques Excel pour tous les métiers de bouche</t>
  </si>
  <si>
    <t>Des modèles de fiches techniques adaptés aux usages professionnels</t>
  </si>
  <si>
    <t>Établissements de la filière et formations Formation Ressources</t>
  </si>
  <si>
    <t>mardi 9 décembre 2025, par Laurent Nadiras</t>
  </si>
  <si>
    <t>Le Centre de Ressources National Hôtellerie-Restauration relaie le travail de Joël Leboucher, créateur du site cuisine-centrale17.fr, qui met gratuitement à disposition des modèles de fiches techniques sous Excel pour l’ensemble des métiers de bouche.</t>
  </si>
  <si>
    <r>
      <t xml:space="preserve">Ces fiches ont été conçues pour répondre aux besoins spécifiques de la </t>
    </r>
    <r>
      <rPr>
        <b/>
        <sz val="11"/>
        <color theme="1"/>
        <rFont val="Calibri"/>
        <family val="2"/>
        <scheme val="minor"/>
      </rPr>
      <t>restauration collective</t>
    </r>
    <r>
      <rPr>
        <sz val="11"/>
        <color theme="1"/>
        <rFont val="Calibri"/>
        <family val="2"/>
        <scheme val="minor"/>
      </rPr>
      <t xml:space="preserve"> (cuisines centrales, restauration territoriale, EHPAD, etc.), de la </t>
    </r>
    <r>
      <rPr>
        <b/>
        <sz val="11"/>
        <color theme="1"/>
        <rFont val="Calibri"/>
        <family val="2"/>
        <scheme val="minor"/>
      </rPr>
      <t>restauration scolaire</t>
    </r>
    <r>
      <rPr>
        <sz val="11"/>
        <color theme="1"/>
        <rFont val="Calibri"/>
        <family val="2"/>
        <scheme val="minor"/>
      </rPr>
      <t xml:space="preserve">, mais aussi des </t>
    </r>
    <r>
      <rPr>
        <b/>
        <sz val="11"/>
        <color theme="1"/>
        <rFont val="Calibri"/>
        <family val="2"/>
        <scheme val="minor"/>
      </rPr>
      <t>lycées hôteliers</t>
    </r>
    <r>
      <rPr>
        <sz val="11"/>
        <color theme="1"/>
        <rFont val="Calibri"/>
        <family val="2"/>
        <scheme val="minor"/>
      </rPr>
      <t xml:space="preserve">, et </t>
    </r>
    <r>
      <rPr>
        <b/>
        <sz val="11"/>
        <color theme="1"/>
        <rFont val="Calibri"/>
        <family val="2"/>
        <scheme val="minor"/>
      </rPr>
      <t>CFA cuisine/pâtisserie</t>
    </r>
    <r>
      <rPr>
        <sz val="11"/>
        <color theme="1"/>
        <rFont val="Calibri"/>
        <family val="2"/>
        <scheme val="minor"/>
      </rPr>
      <t xml:space="preserve">. Elles constituent des outils opérationnels pour les équipes de production et des </t>
    </r>
    <r>
      <rPr>
        <b/>
        <sz val="11"/>
        <color theme="1"/>
        <rFont val="Calibri"/>
        <family val="2"/>
        <scheme val="minor"/>
      </rPr>
      <t>supports pédagogiques</t>
    </r>
    <r>
      <rPr>
        <sz val="11"/>
        <color theme="1"/>
        <rFont val="Calibri"/>
        <family val="2"/>
        <scheme val="minor"/>
      </rPr>
      <t xml:space="preserve"> de qualité pour les élèves, apprentis, enseignants et formateurs.</t>
    </r>
  </si>
  <si>
    <r>
      <t xml:space="preserve">Les fiches techniques Excel proposées par </t>
    </r>
    <r>
      <rPr>
        <b/>
        <sz val="11"/>
        <color theme="1"/>
        <rFont val="Calibri"/>
        <family val="2"/>
        <scheme val="minor"/>
      </rPr>
      <t xml:space="preserve">Joël Leboucher </t>
    </r>
    <r>
      <rPr>
        <sz val="11"/>
        <color theme="1"/>
        <rFont val="Calibri"/>
        <family val="2"/>
        <scheme val="minor"/>
      </rPr>
      <t>couvrent de nombreux secteurs :</t>
    </r>
  </si>
  <si>
    <t>Cuisine</t>
  </si>
  <si>
    <t>Pâtisserie</t>
  </si>
  <si>
    <t>Boulangerie</t>
  </si>
  <si>
    <t>Charcuterie</t>
  </si>
  <si>
    <t>Traiteur</t>
  </si>
  <si>
    <t>Bar et cocktails</t>
  </si>
  <si>
    <t>Elles ont été pensées pour faciliter le travail quotidien des équipes de cuisine et standardiser la documentation technologique. Parmi les fonctionnalités proposées :</t>
  </si>
  <si>
    <r>
      <t>Calculs automatiques</t>
    </r>
    <r>
      <rPr>
        <sz val="11"/>
        <color theme="1"/>
        <rFont val="Calibri"/>
        <family val="2"/>
        <scheme val="minor"/>
      </rPr>
      <t xml:space="preserve"> (quantités, rendements, coûts, etc.)</t>
    </r>
  </si>
  <si>
    <t>Saisies possibles en poids et en volumes</t>
  </si>
  <si>
    <t>Grammages par portion et pour 1 kg</t>
  </si>
  <si>
    <t>Conversions en g et en cL</t>
  </si>
  <si>
    <r>
      <t>Aide à l’organisation</t>
    </r>
    <r>
      <rPr>
        <sz val="11"/>
        <color theme="1"/>
        <rFont val="Calibri"/>
        <family val="2"/>
        <scheme val="minor"/>
      </rPr>
      <t xml:space="preserve"> de la production</t>
    </r>
  </si>
  <si>
    <r>
      <t>Tableau de mise en forme</t>
    </r>
    <r>
      <rPr>
        <sz val="11"/>
        <color theme="1"/>
        <rFont val="Calibri"/>
        <family val="2"/>
        <scheme val="minor"/>
      </rPr>
      <t xml:space="preserve"> pour découper un texte sans couper les mots</t>
    </r>
  </si>
  <si>
    <r>
      <t>Support pédagogique</t>
    </r>
    <r>
      <rPr>
        <sz val="11"/>
        <color theme="1"/>
        <rFont val="Calibri"/>
        <family val="2"/>
        <scheme val="minor"/>
      </rPr>
      <t xml:space="preserve"> utilisable en cours avec des élèves ou apprentis</t>
    </r>
  </si>
  <si>
    <t xml:space="preserve">Ces fichiers permettent ainsi de travailler avec les apprenants sur les notions de grammages, de proportionnalité, </t>
  </si>
  <si>
    <t>de coûts et de planification de la production, tout en restant au plus près de la réalité des cuisines professionnelles.</t>
  </si>
  <si>
    <t>Une ressource gratuite pour les enseignants et les formateurs</t>
  </si>
  <si>
    <r>
      <t xml:space="preserve">Les modèles de fiches techniques Excel de </t>
    </r>
    <r>
      <rPr>
        <b/>
        <sz val="11"/>
        <color theme="1"/>
        <rFont val="Calibri"/>
        <family val="2"/>
        <scheme val="minor"/>
      </rPr>
      <t>Joël Leboucher</t>
    </r>
    <r>
      <rPr>
        <sz val="11"/>
        <color theme="1"/>
        <rFont val="Calibri"/>
        <family val="2"/>
        <scheme val="minor"/>
      </rPr>
      <t xml:space="preserve"> sont mis à disposition en </t>
    </r>
    <r>
      <rPr>
        <b/>
        <sz val="11"/>
        <color theme="1"/>
        <rFont val="Calibri"/>
        <family val="2"/>
        <scheme val="minor"/>
      </rPr>
      <t>téléchargement gratuit</t>
    </r>
    <r>
      <rPr>
        <sz val="11"/>
        <color theme="1"/>
        <rFont val="Calibri"/>
        <family val="2"/>
        <scheme val="minor"/>
      </rPr>
      <t xml:space="preserve">. </t>
    </r>
  </si>
  <si>
    <t>Ils peuvent être utilisés comme :</t>
  </si>
  <si>
    <t>Outils de gestion et d’organisation pour les cuisines pédagogiques ou de production ;</t>
  </si>
  <si>
    <r>
      <t xml:space="preserve">Supports de cours en </t>
    </r>
    <r>
      <rPr>
        <b/>
        <sz val="11"/>
        <color theme="1"/>
        <rFont val="Calibri"/>
        <family val="2"/>
        <scheme val="minor"/>
      </rPr>
      <t>Cuisine</t>
    </r>
    <r>
      <rPr>
        <sz val="11"/>
        <color theme="1"/>
        <rFont val="Calibri"/>
        <family val="2"/>
        <scheme val="minor"/>
      </rPr>
      <t xml:space="preserve">, </t>
    </r>
    <r>
      <rPr>
        <b/>
        <sz val="11"/>
        <color theme="1"/>
        <rFont val="Calibri"/>
        <family val="2"/>
        <scheme val="minor"/>
      </rPr>
      <t>Pâtisserie</t>
    </r>
    <r>
      <rPr>
        <sz val="11"/>
        <color theme="1"/>
        <rFont val="Calibri"/>
        <family val="2"/>
        <scheme val="minor"/>
      </rPr>
      <t>,</t>
    </r>
    <r>
      <rPr>
        <b/>
        <sz val="11"/>
        <color theme="1"/>
        <rFont val="Calibri"/>
        <family val="2"/>
        <scheme val="minor"/>
      </rPr>
      <t>Boulangerie</t>
    </r>
    <r>
      <rPr>
        <sz val="11"/>
        <color theme="1"/>
        <rFont val="Calibri"/>
        <family val="2"/>
        <scheme val="minor"/>
      </rPr>
      <t xml:space="preserve">, </t>
    </r>
    <r>
      <rPr>
        <b/>
        <sz val="11"/>
        <color theme="1"/>
        <rFont val="Calibri"/>
        <family val="2"/>
        <scheme val="minor"/>
      </rPr>
      <t>Charcuterie-traiteur</t>
    </r>
    <r>
      <rPr>
        <sz val="11"/>
        <color theme="1"/>
        <rFont val="Calibri"/>
        <family val="2"/>
        <scheme val="minor"/>
      </rPr>
      <t xml:space="preserve"> et </t>
    </r>
    <r>
      <rPr>
        <b/>
        <sz val="11"/>
        <color theme="1"/>
        <rFont val="Calibri"/>
        <family val="2"/>
        <scheme val="minor"/>
      </rPr>
      <t>Bar</t>
    </r>
    <r>
      <rPr>
        <sz val="11"/>
        <color theme="1"/>
        <rFont val="Calibri"/>
        <family val="2"/>
        <scheme val="minor"/>
      </rPr>
      <t> ;</t>
    </r>
  </si>
  <si>
    <t>Documents de référence pour les travaux dirigés, études de cas, évaluations, etc.</t>
  </si>
  <si>
    <r>
      <t>Joël Leboucher</t>
    </r>
    <r>
      <rPr>
        <sz val="11"/>
        <color theme="1"/>
        <rFont val="Calibri"/>
        <family val="2"/>
        <scheme val="minor"/>
      </rPr>
      <t xml:space="preserve"> a notamment </t>
    </r>
    <r>
      <rPr>
        <b/>
        <sz val="11"/>
        <color theme="1"/>
        <rFont val="Calibri"/>
        <family val="2"/>
        <scheme val="minor"/>
      </rPr>
      <t>relooké le fichier « 18 colonnes » et ajouté deux colonnes supplémentaires</t>
    </r>
    <r>
      <rPr>
        <sz val="11"/>
        <color theme="1"/>
        <rFont val="Calibri"/>
        <family val="2"/>
        <scheme val="minor"/>
      </rPr>
      <t>,</t>
    </r>
  </si>
  <si>
    <t>afin d’offrir encore plus de souplesse aux utilisateurs.</t>
  </si>
  <si>
    <t>Pour accéder directement à la page de téléchargement des modèles de fiches techniques :</t>
  </si>
  <si>
    <t>Qui est Joël Leboucher ?</t>
  </si>
  <si>
    <t>Professionnel de la restauration collective, Joël Leboucher partage bénévolement des ressources Excel pour les métiers de bouche. Sur le site cuisine-centrale17.fr, il propose des modèles de fiches techniques et de recettes, des documents de travail (organisation, maîtrise sanitaire…) et quelques supports de formation et tutoriels numériques.</t>
  </si>
  <si>
    <r>
      <t xml:space="preserve">Des </t>
    </r>
    <r>
      <rPr>
        <b/>
        <sz val="11"/>
        <color theme="1"/>
        <rFont val="Calibri"/>
        <family val="2"/>
        <scheme val="minor"/>
      </rPr>
      <t>modèles de fiches techniques et de recettes</t>
    </r>
    <r>
      <rPr>
        <sz val="11"/>
        <color theme="1"/>
        <rFont val="Calibri"/>
        <family val="2"/>
        <scheme val="minor"/>
      </rPr>
      <t xml:space="preserve"> sous Excel ;</t>
    </r>
  </si>
  <si>
    <r>
      <t xml:space="preserve">Des </t>
    </r>
    <r>
      <rPr>
        <b/>
        <sz val="11"/>
        <color theme="1"/>
        <rFont val="Calibri"/>
        <family val="2"/>
        <scheme val="minor"/>
      </rPr>
      <t>documents de travail</t>
    </r>
    <r>
      <rPr>
        <sz val="11"/>
        <color theme="1"/>
        <rFont val="Calibri"/>
        <family val="2"/>
        <scheme val="minor"/>
      </rPr>
      <t xml:space="preserve"> (plan de nettoyage, maîtrise sanitaire, etc.) ;</t>
    </r>
  </si>
  <si>
    <r>
      <t xml:space="preserve">Des </t>
    </r>
    <r>
      <rPr>
        <b/>
        <sz val="11"/>
        <color theme="1"/>
        <rFont val="Calibri"/>
        <family val="2"/>
        <scheme val="minor"/>
      </rPr>
      <t>fiches produits</t>
    </r>
    <r>
      <rPr>
        <sz val="11"/>
        <color theme="1"/>
        <rFont val="Calibri"/>
        <family val="2"/>
        <scheme val="minor"/>
      </rPr>
      <t xml:space="preserve"> et supports de formation ;</t>
    </r>
  </si>
  <si>
    <r>
      <t xml:space="preserve">Des </t>
    </r>
    <r>
      <rPr>
        <b/>
        <sz val="11"/>
        <color theme="1"/>
        <rFont val="Calibri"/>
        <family val="2"/>
        <scheme val="minor"/>
      </rPr>
      <t>tutoriels</t>
    </r>
    <r>
      <rPr>
        <sz val="11"/>
        <color theme="1"/>
        <rFont val="Calibri"/>
        <family val="2"/>
        <scheme val="minor"/>
      </rPr>
      <t xml:space="preserve"> pour l’utilisation de logiciels et outils numériques.</t>
    </r>
  </si>
  <si>
    <r>
      <t xml:space="preserve">Engagé de longue date dans la profession, </t>
    </r>
    <r>
      <rPr>
        <b/>
        <sz val="11"/>
        <color theme="1"/>
        <rFont val="Calibri"/>
        <family val="2"/>
        <scheme val="minor"/>
      </rPr>
      <t>Joël Leboucher</t>
    </r>
    <r>
      <rPr>
        <sz val="11"/>
        <color theme="1"/>
        <rFont val="Calibri"/>
        <family val="2"/>
        <scheme val="minor"/>
      </rPr>
      <t xml:space="preserve"> contribue également à la</t>
    </r>
  </si>
  <si>
    <r>
      <t xml:space="preserve">diffusion des bonnes pratiques au sein de la restauration territoriale et est impliqué dans des réseaux professionnels de la restauration collective. Ses travaux sont régulièrement utilisés comme </t>
    </r>
    <r>
      <rPr>
        <b/>
        <sz val="11"/>
        <color theme="1"/>
        <rFont val="Calibri"/>
        <family val="2"/>
        <scheme val="minor"/>
      </rPr>
      <t>ressources de référence</t>
    </r>
    <r>
      <rPr>
        <sz val="11"/>
        <color theme="1"/>
        <rFont val="Calibri"/>
        <family val="2"/>
        <scheme val="minor"/>
      </rPr>
      <t xml:space="preserve"> par des collectivités, des associations professionnelles et des établissements de formation.</t>
    </r>
  </si>
  <si>
    <t>Intérêt pour la formation initiale et continue</t>
  </si>
  <si>
    <t>Ces fichiers font le lien entre la réalité de la production en restauration collective et les besoins des enseignants, formateurs et apprenants. Ils peuvent être utilisés pour : mettre les élèves en situation professionnelle, à travailler les outils de gestion et de traçabilité et à accompagner l’application des référentiels en hôtellerie-restauration et métiers de l’alimentation.</t>
  </si>
  <si>
    <t>Mettre les élèves de CAP, CS, Bac Pro, BP et BTS en situation professionnelle réaliste ;</t>
  </si>
  <si>
    <t>Initier les apprenants aux outils de gestion et de traçabilité utilisés sur le terrain ;</t>
  </si>
  <si>
    <t>Accompagner la mise en œuvre des référentiels en Hôtellerie-Restauration et Alimentation.</t>
  </si>
  <si>
    <r>
      <t xml:space="preserve">Le Centre de Ressources National Hôtellerie-Restauration remercie </t>
    </r>
    <r>
      <rPr>
        <b/>
        <sz val="11"/>
        <color theme="1"/>
        <rFont val="Calibri"/>
        <family val="2"/>
        <scheme val="minor"/>
      </rPr>
      <t>Joël Leboucher</t>
    </r>
    <r>
      <rPr>
        <sz val="11"/>
        <color theme="1"/>
        <rFont val="Calibri"/>
        <family val="2"/>
        <scheme val="minor"/>
      </rPr>
      <t xml:space="preserve"> pour ce travail de mutualisation au service des équipes pédagogiques et des professionnels.</t>
    </r>
  </si>
  <si>
    <t>Liens</t>
  </si>
  <si>
    <t> Courriel de Joël Leboucher : Pour lui écrire</t>
  </si>
  <si>
    <t> Cuisine-centrale17.fr - Union des Personnels de la Restauration Territoriale</t>
  </si>
  <si>
    <t> Page Facebook de l’UPRT</t>
  </si>
  <si>
    <t>FIN</t>
  </si>
  <si>
    <t>ICI</t>
  </si>
  <si>
    <t>MODE D'EMPLOI</t>
  </si>
  <si>
    <t>2️⃣ Saisissez  la largeur du document dans lequel vous collerez ensuite le texte.</t>
  </si>
  <si>
    <t xml:space="preserve">lorsque vous copiez ce tableau </t>
  </si>
  <si>
    <t xml:space="preserve"> 3️⃣ saisissez un nombre de caractères par lignes</t>
  </si>
  <si>
    <t xml:space="preserve">ajustez les colonnes </t>
  </si>
  <si>
    <t>selon les largeurs indiquées en vert.</t>
  </si>
  <si>
    <t>◄4️⃣ Si vous ne voulez pas de ponctuation saisissez un X dans cette cellule</t>
  </si>
  <si>
    <t>Les fonctions LET, non compatibles avec toutes les versions d’Excel</t>
  </si>
  <si>
    <t>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t>
  </si>
  <si>
    <r>
      <t>avec 4</t>
    </r>
    <r>
      <rPr>
        <b/>
        <sz val="11"/>
        <rFont val="Calibri"/>
        <family val="2"/>
        <scheme val="minor"/>
      </rPr>
      <t>0 caractères par ligne</t>
    </r>
    <r>
      <rPr>
        <sz val="11"/>
        <rFont val="Calibri"/>
        <family val="2"/>
        <scheme val="minor"/>
      </rPr>
      <t xml:space="preserve">, un texte d’environ </t>
    </r>
    <r>
      <rPr>
        <b/>
        <sz val="11"/>
        <rFont val="Calibri"/>
        <family val="2"/>
        <scheme val="minor"/>
      </rPr>
      <t>1028 caractères</t>
    </r>
    <r>
      <rPr>
        <sz val="11"/>
        <rFont val="Calibri"/>
        <family val="2"/>
        <scheme val="minor"/>
      </rPr>
      <t xml:space="preserve"> remplira </t>
    </r>
    <r>
      <rPr>
        <b/>
        <sz val="11"/>
        <rFont val="Calibri"/>
        <family val="2"/>
        <scheme val="minor"/>
      </rPr>
      <t>28 lignes sur 30</t>
    </r>
    <r>
      <rPr>
        <sz val="11"/>
        <rFont val="Calibri"/>
        <family val="2"/>
        <scheme val="minor"/>
      </rPr>
      <t xml:space="preserve"> du tableau.Plus vous augmentez le nombre de caractères par ligne, plus chaque ligne peut contenir de texte</t>
    </r>
  </si>
  <si>
    <t xml:space="preserve"> (notamment avant 2021), ont été remplacées par des formules classiques</t>
  </si>
  <si>
    <t xml:space="preserve"> pour garantir un bon fonctionnement sur toutes les versions.</t>
  </si>
  <si>
    <t xml:space="preserve">LET functions, not compatible with all versions of Excel </t>
  </si>
  <si>
    <t>lorsque vous copiez ce tableau pour le coller ailleurs ajustez les colonnes</t>
  </si>
  <si>
    <t xml:space="preserve">(especially before 2021), have been replaced with standard formulas </t>
  </si>
  <si>
    <t>to ensure proper functioning across all versions.</t>
  </si>
  <si>
    <t>Las funciones LET, no compatibles con todas las versiones de Excel</t>
  </si>
  <si>
    <t xml:space="preserve"> (especialmente antes de 2021), han sido sustituidas por fórmulas clásicas </t>
  </si>
  <si>
    <t>1️⃣ 2️⃣ 3️⃣ 4️⃣ 5️⃣</t>
  </si>
  <si>
    <t>5️⃣ COPIEZ VOTRE TEXTE découpé et collez le dans votre document collage spécial valeur 1.2.3</t>
  </si>
  <si>
    <t>6️⃣ 7️⃣ 8️⃣ 9️⃣ 🔟</t>
  </si>
  <si>
    <t>Si vous ajustez la largeur des colonnes cliquez sur F9 pour la mise à jour</t>
  </si>
  <si>
    <t>x</t>
  </si>
  <si>
    <t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t>
  </si>
  <si>
    <t>▲</t>
  </si>
  <si>
    <t>▼</t>
  </si>
  <si>
    <t xml:space="preserve">TABLEAU " MAGIQUE " de 45 lignes 🎯 Objectif </t>
  </si>
  <si>
    <t>Saisir ou coller un texte et le découper automatiquement au nombre de caractères saisis sans couper les mots . Avec ou sans ponctuation pour qu’il tienne dans le cadre prévu.</t>
  </si>
  <si>
    <t>Fin du document cellule &gt;</t>
  </si>
  <si>
    <t>Mode d'emploi Express  &gt; les formules avec LET ont été remplacées</t>
  </si>
  <si>
    <t>⚠️ Assurez-vous que la police et sa taille sont identiques ici et dans le document où vous collerez le texte découpé.NE RIEN COLLER SUR CE TABLEAU</t>
  </si>
  <si>
    <t>Si vous modifiez la largeur de cette colonne cliquez sur F9 pour la mise à jour</t>
  </si>
  <si>
    <t>→ Utilisez Collage spécial &gt; 1.2.3 Valeurs.</t>
  </si>
  <si>
    <t xml:space="preserve">◄ 2️⃣  Saisissez  la largeur du document dans lequel vous collerez ensuite le texte. </t>
  </si>
  <si>
    <t>vous avez 45 lignes pour saisir ou coller du texte</t>
  </si>
  <si>
    <t xml:space="preserve">3️⃣    saisissez un nombre de caractères par lignes ► </t>
  </si>
  <si>
    <t>◄ 4️⃣  Si vous ne voulez pas de ponctuation saisissez un X dans cette cellule</t>
  </si>
  <si>
    <t xml:space="preserve">1️⃣ COLLEZ LE TEXTE BRUT  A DÉCOUPER  DANS CETTE COLONNE ▼    </t>
  </si>
  <si>
    <t>Saisissez  la largeur totale des colonnes « Phases de progression » de votre postit.</t>
  </si>
  <si>
    <t>⚠️ NE RIEN COLLER DANS CETTE COLONNE</t>
  </si>
  <si>
    <t xml:space="preserve">sans espaces ▼   </t>
  </si>
  <si>
    <t>(postit, fiche…) où vous collerez le texte.</t>
  </si>
  <si>
    <t>❸  saisissez un nombre de caractères par lignes</t>
  </si>
  <si>
    <t xml:space="preserve">Indiquez un nombre de caractères pour éviter </t>
  </si>
  <si>
    <t>que le texte ne déborde du cadre.</t>
  </si>
  <si>
    <t>para garantizar un buen funcionamiento en todas las versiones.</t>
  </si>
  <si>
    <t>❺ Récupérez le texte découpé</t>
  </si>
  <si>
    <t>et collez-le dans votre document</t>
  </si>
  <si>
    <t>→ Collage spécial &gt; 1.2.3 Valeurs.</t>
  </si>
  <si>
    <t>💡 Astuce  Vérifiez visuellement que le texte</t>
  </si>
  <si>
    <t xml:space="preserve"> ne dépasse pas du cadre après collage.</t>
  </si>
  <si>
    <t>dans Excel, tous les caractères ne “pèsent” pas la même largeur,</t>
  </si>
  <si>
    <t xml:space="preserve"> même avec la même police et la même taille.</t>
  </si>
  <si>
    <r>
      <t xml:space="preserve">Une lettre comme </t>
    </r>
    <r>
      <rPr>
        <sz val="11"/>
        <color rgb="FF0033CC"/>
        <rFont val="Arial Unicode MS"/>
      </rPr>
      <t>M</t>
    </r>
    <r>
      <rPr>
        <sz val="11"/>
        <color rgb="FF0033CC"/>
        <rFont val="Calibri"/>
        <family val="2"/>
        <scheme val="minor"/>
      </rPr>
      <t xml:space="preserve"> est </t>
    </r>
    <r>
      <rPr>
        <b/>
        <sz val="11"/>
        <color rgb="FF0033CC"/>
        <rFont val="Calibri"/>
        <family val="2"/>
        <scheme val="minor"/>
      </rPr>
      <t>très large</t>
    </r>
    <r>
      <rPr>
        <sz val="11"/>
        <color rgb="FF0033CC"/>
        <rFont val="Calibri"/>
        <family val="2"/>
        <scheme val="minor"/>
      </rPr>
      <t xml:space="preserve"> - Une lettre comme i, l, t est très fine - </t>
    </r>
  </si>
  <si>
    <t>Les espaces sont assez étroits - Les points, virgules, etc. prennent peu de place</t>
  </si>
  <si>
    <r>
      <t xml:space="preserve">Même si le </t>
    </r>
    <r>
      <rPr>
        <b/>
        <sz val="11"/>
        <color rgb="FF0033CC"/>
        <rFont val="Calibri"/>
        <family val="2"/>
        <scheme val="minor"/>
      </rPr>
      <t>nombre de caractères</t>
    </r>
    <r>
      <rPr>
        <sz val="11"/>
        <color rgb="FF0033CC"/>
        <rFont val="Calibri"/>
        <family val="2"/>
        <scheme val="minor"/>
      </rPr>
      <t xml:space="preserve"> est proche, en largeur </t>
    </r>
    <r>
      <rPr>
        <b/>
        <sz val="11"/>
        <color rgb="FF0033CC"/>
        <rFont val="Calibri"/>
        <family val="2"/>
        <scheme val="minor"/>
      </rPr>
      <t>pixels</t>
    </r>
    <r>
      <rPr>
        <sz val="11"/>
        <color rgb="FF0033CC"/>
        <rFont val="Calibri"/>
        <family val="2"/>
        <scheme val="minor"/>
      </rPr>
      <t>,</t>
    </r>
  </si>
  <si>
    <t xml:space="preserve"> ce n’est pas du tout la même chose.</t>
  </si>
  <si>
    <t>avec une police Calibri taille 12 vous aurez davantage de caractères par lignes</t>
  </si>
  <si>
    <t xml:space="preserve">à vous de choisir votre police </t>
  </si>
  <si>
    <t xml:space="preserve">J'INSISTE LES COLLAGES SE FONT TOUJOURS </t>
  </si>
  <si>
    <t>EN COLLAGE SPÉCIAL VALEURS 123 POUR NE PAS COLLER LES FORMULES</t>
  </si>
  <si>
    <t>Je vous en souhaite une bonne utilisation</t>
  </si>
  <si>
    <t>Joël Leboucher</t>
  </si>
  <si>
    <t xml:space="preserve">à vous de faire évoluer ce document et Passez le flambeau. </t>
  </si>
  <si>
    <t>Transmettez vos savoir-faire : les apprenants comprendront plus vite,</t>
  </si>
  <si>
    <t>réussiront mieux et pouront progresser plus facilement.</t>
  </si>
  <si>
    <r>
      <t xml:space="preserve">📝 </t>
    </r>
    <r>
      <rPr>
        <b/>
        <sz val="12"/>
        <color rgb="FFC00000"/>
        <rFont val="Calibri"/>
        <family val="2"/>
        <scheme val="minor"/>
      </rPr>
      <t>Découper un texte manuellement sur plusieurs cellules</t>
    </r>
  </si>
  <si>
    <r>
      <t xml:space="preserve">1️⃣. Gardez le </t>
    </r>
    <r>
      <rPr>
        <b/>
        <sz val="11"/>
        <color rgb="FF0000FF"/>
        <rFont val="Calibri"/>
        <family val="2"/>
        <scheme val="minor"/>
      </rPr>
      <t>texte complet</t>
    </r>
    <r>
      <rPr>
        <sz val="11"/>
        <color rgb="FF0000FF"/>
        <rFont val="Calibri"/>
        <family val="2"/>
        <scheme val="minor"/>
      </rPr>
      <t xml:space="preserve"> dans une cellule (ex. B10).</t>
    </r>
  </si>
  <si>
    <r>
      <t xml:space="preserve">2️⃣. Dans la </t>
    </r>
    <r>
      <rPr>
        <b/>
        <sz val="11"/>
        <color rgb="FF0000FF"/>
        <rFont val="Calibri"/>
        <family val="2"/>
        <scheme val="minor"/>
      </rPr>
      <t>barre de formule</t>
    </r>
    <r>
      <rPr>
        <sz val="11"/>
        <color rgb="FF0000FF"/>
        <rFont val="Calibri"/>
        <family val="2"/>
        <scheme val="minor"/>
      </rPr>
      <t xml:space="preserve">, repérez l’endroit où couper, </t>
    </r>
  </si>
  <si>
    <t>puis revenez jusqu’à un espace entre deux mots.</t>
  </si>
  <si>
    <r>
      <t xml:space="preserve">3️⃣. Sélectionnez tout ce qui est </t>
    </r>
    <r>
      <rPr>
        <b/>
        <sz val="11"/>
        <color rgb="FF0000FF"/>
        <rFont val="Calibri"/>
        <family val="2"/>
        <scheme val="minor"/>
      </rPr>
      <t>après cet espace</t>
    </r>
    <r>
      <rPr>
        <sz val="11"/>
        <color rgb="FF0000FF"/>
        <rFont val="Calibri"/>
        <family val="2"/>
        <scheme val="minor"/>
      </rPr>
      <t xml:space="preserve"> </t>
    </r>
  </si>
  <si>
    <t>→ Ctrl+X (couper) → Entrée : la 1ʳᵉ partie reste en B10.</t>
  </si>
  <si>
    <r>
      <t xml:space="preserve">4️⃣. Descendez en B11 → </t>
    </r>
    <r>
      <rPr>
        <b/>
        <sz val="11"/>
        <color rgb="FF0000FF"/>
        <rFont val="Calibri"/>
        <family val="2"/>
        <scheme val="minor"/>
      </rPr>
      <t>Ctrl+V</t>
    </r>
    <r>
      <rPr>
        <sz val="11"/>
        <color rgb="FF0000FF"/>
        <rFont val="Calibri"/>
        <family val="2"/>
        <scheme val="minor"/>
      </rPr>
      <t xml:space="preserve"> (coller la suite).</t>
    </r>
  </si>
  <si>
    <t>Recommencez en B11, B12…</t>
  </si>
  <si>
    <t xml:space="preserve"> jusqu’à avoir une partie de texte par cellule.</t>
  </si>
  <si>
    <t xml:space="preserve">TABLEAU " MAGIQUE " de 10 lignes 🎯 Objectif </t>
  </si>
  <si>
    <t>vous avez 10 lignes pour saisir ou coller du texte</t>
  </si>
  <si>
    <t>►</t>
  </si>
  <si>
    <t>◄</t>
  </si>
  <si>
    <t>bœuf bourguignon de grand-mère</t>
  </si>
  <si>
    <t>Préparation</t>
  </si>
  <si>
    <t>Portez à ébullition, puis baissez le feu et</t>
  </si>
  <si>
    <t>1. Coupez la viande en cubes d’environ 4 cm et mettez-la dans un grand saladier. Ajoutez-y les oignons coupés en rondelles, les carottes coupées en rondelles, les lardons, l’ail émincé et le bouquet garni. Versez le vin rouge sur le tout et laissez mariner au frais pendant 24 heures.</t>
  </si>
  <si>
    <t>2. Le lendemain, sortez la viande et les légumes de la marinade et égouttez-les. Réservez la marinade.</t>
  </si>
  <si>
    <t>3. Dans une cocotte en fonte, faites chauffer l’huile d’olive à feu moyen. Ajoutez la viande et faites-la dorer de tous les côtés. Retirez-la de la cocotte et réservez-la.</t>
  </si>
  <si>
    <t>4. Dans la même cocotte, faites revenir les légumes et les lardons pendant environ 5 minutes. Saupoudrez de farine et mélangez bien.</t>
  </si>
  <si>
    <t>5. Remettez la viande dans la cocotte et versez la marinade filtrée par-dessus. Ajoutez de l’eau si nécessaire pour recouvrir la viande. Salez et poivrez.</t>
  </si>
  <si>
    <t>6. Portez à ébullition, puis baissez le feu et laissez mijoter à feu doux pendant environ 3 heures, en remuant de temps en temps. La viande doit être tendre et la sauce onctueuse.</t>
  </si>
  <si>
    <t>7. Pendant ce temps, faites revenir les champignons dans une poêle avec un peu d’huile d’olive pendant environ 5 minutes.</t>
  </si>
  <si>
    <t>8. Ajoutez les champignons dans la cocotte environ 30 minutes avant la fin de la cuisson.</t>
  </si>
  <si>
    <t>9. Servez le bœuf bourguignon bien chaud accompagné de pommes de terre, de pâtes ou de riz.</t>
  </si>
  <si>
    <t xml:space="preserve">Séparez le blanc du jaune d’œuf. Versez la farine dans un saladier et mélangez avec le sucre et la levure. </t>
  </si>
  <si>
    <t>Faites un puits au centre, ajoutez le jaune d’œuf et délayez petit à petit avec le lait.</t>
  </si>
  <si>
    <t>Fouettez le blanc en neige puis incorporez-le à la préparation. Laissez reposer la pâte 2h.</t>
  </si>
  <si>
    <t xml:space="preserve">Faites chauffer le bain de friture. </t>
  </si>
  <si>
    <t xml:space="preserve">Nettoyez les fleurs d’accacia sans les faire tremper puis plongez-les dans la pâte à beignet puis la friture. </t>
  </si>
  <si>
    <t>Laissez cuire 2 min en les retournant.</t>
  </si>
  <si>
    <t>Egouttez sur un papier absorbant, saupoudrez de sucre et dégustez.</t>
  </si>
  <si>
    <t>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t>
  </si>
  <si>
    <t>Si vous cochez « sans ponctuation », celles-ci ne s’afficheront plus.</t>
  </si>
  <si>
    <t>Flèches à copier/coller dans vos documents</t>
  </si>
  <si>
    <t>Saisissez l’élément à supprimer du texte.</t>
  </si>
  <si>
    <t>Saisissez l’élément de remplacement</t>
  </si>
  <si>
    <t>SUPPRESPACE(SUBSTITUE(SUBSTITUE(SUBSTITUE(SUBSTITUE(SUBSTITUE(SUBSTITUE(SUBSTITUE(SUBSTITUE(SUBSTITUE(EPURAGE(SI(OU(GAUCHE(C14;1)="-";GAUCHE(C14;1)="=");STXT(C14;2;99999);C14));"—";"-");"–";"-");CAR(160);" ");CAR(9);" ");CAR(13);" ");CAR(10);" ");" ";" ");" ";" ");" ";" "))</t>
  </si>
  <si>
    <t>Collage spécial &gt; 1.2.3 Valeurs pour ne coller que le texte, sans formules.</t>
  </si>
  <si>
    <t>Colonne B</t>
  </si>
  <si>
    <t>puis dans votre document faites</t>
  </si>
  <si>
    <t>Colonne A</t>
  </si>
  <si>
    <t>Ensuite, dans la colonne B copiez le texte nettoyé</t>
  </si>
  <si>
    <r>
      <t xml:space="preserve">Si vous récupérez du texte sur internet, collez-le d’abord dans la </t>
    </r>
    <r>
      <rPr>
        <b/>
        <sz val="11"/>
        <color rgb="FFC00000"/>
        <rFont val="Calibri"/>
        <family val="2"/>
        <scheme val="minor"/>
      </rPr>
      <t>colonne A</t>
    </r>
    <r>
      <rPr>
        <sz val="11"/>
        <color rgb="FFC00000"/>
        <rFont val="Calibri"/>
        <family val="2"/>
        <scheme val="minor"/>
      </rPr>
      <t xml:space="preserve"> pour le “nettoyer” : cela supprime les espaces insécables, tabulations invisibles et autres “pollutions”.</t>
    </r>
  </si>
  <si>
    <r>
      <t>Collage spécial &gt; 1.2.3 Valeurs</t>
    </r>
    <r>
      <rPr>
        <sz val="11"/>
        <color rgb="FFC00000"/>
        <rFont val="Calibri"/>
        <family val="2"/>
        <scheme val="minor"/>
      </rPr>
      <t xml:space="preserve"> pour ne coller que le texte, sans formules.</t>
    </r>
  </si>
  <si>
    <t xml:space="preserve"> collez-le texte brut dans la colonne A</t>
  </si>
  <si>
    <t>Colonne C</t>
  </si>
  <si>
    <t>Ensuite, dans la colonne C copiez le texte nettoyé</t>
  </si>
  <si>
    <t>texte nettoyé</t>
  </si>
  <si>
    <t>texte brut</t>
  </si>
  <si>
    <t>FILTRE(F14:F153;SUPPRESPACE(SUBSTITUE(F14:F153;CAR(160);""))&lt;&gt;"")</t>
  </si>
  <si>
    <t>TRIER(UNIQUE(FILTRE(SUPPRESPACE(SUBSTITUE(f14:f153;CAR(160);""));SUPPRESPACE(SUBSTITUE(f14:f153;CAR(160);""))&lt;&gt;"")))</t>
  </si>
  <si>
    <t>que fait la formule supprimer les lignes vides</t>
  </si>
  <si>
    <t>◄ 3️⃣ saisissez un nombre de caractères par lignes</t>
  </si>
  <si>
    <t xml:space="preserve">◄ A - COLLEZ LE TEXTE BRUT  A DÉCOUPER  DANS CETTE CELLULE    </t>
  </si>
  <si>
    <t>B - texte nettoyé  ⚠️ NE RIEN COLLER DANS CETTE COLONNE</t>
  </si>
  <si>
    <r>
      <t xml:space="preserve">Si vous récupérez du texte sur internet, collez-le d’abord dans la </t>
    </r>
    <r>
      <rPr>
        <b/>
        <sz val="11"/>
        <color rgb="FFC00000"/>
        <rFont val="Calibri"/>
        <family val="2"/>
        <scheme val="minor"/>
      </rPr>
      <t>cellule A</t>
    </r>
    <r>
      <rPr>
        <sz val="11"/>
        <color rgb="FFC00000"/>
        <rFont val="Calibri"/>
        <family val="2"/>
        <scheme val="minor"/>
      </rPr>
      <t xml:space="preserve">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r>
  </si>
  <si>
    <t>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</si>
  <si>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FILTRE(F14:F643;SUPPRESPACE(SUBSTITUE(F14:F643;CAR(160);""))&lt;&gt;"")</t>
  </si>
  <si>
    <t>Si vous récupérez du texte sur internet collez le d’abord dans la cellule A pour le nettoyer cela supprime les espaces</t>
  </si>
  <si>
    <t>insécables tabulations invisibles et autres pollutions 2️⃣ Saisissez la largeur du document dans lequel vous collerez</t>
  </si>
  <si>
    <t>ensuite le texte 3️⃣ saisissez un nombre de caractères par lignes 4️⃣ Si vous ne voulez pas de ponctuation saisissez un</t>
  </si>
  <si>
    <t>X dans la cellule Ensuite dans la colonne B copiez le texte nettoyé puis dans votre document faites Collage spécial 1 2</t>
  </si>
  <si>
    <t>3 Valeurs pour ne coller que le texte sans formules</t>
  </si>
  <si>
    <t>Détail, morceau par morceau :</t>
  </si>
  <si>
    <r>
      <t>enlève l’</t>
    </r>
    <r>
      <rPr>
        <b/>
        <sz val="11"/>
        <color theme="1"/>
        <rFont val="Calibri"/>
        <family val="2"/>
        <scheme val="minor"/>
      </rPr>
      <t>espace insécable</t>
    </r>
    <r>
      <rPr>
        <sz val="11"/>
        <color theme="1"/>
        <rFont val="Calibri"/>
        <family val="2"/>
        <scheme val="minor"/>
      </rPr>
      <t xml:space="preserve"> (CAR(160)) dans chaque cellule de la plage.</t>
    </r>
  </si>
  <si>
    <t>SUPPRESPACE(...)</t>
  </si>
  <si>
    <t>supprime les espaces en trop (début/fin) et réduit les espaces multiples.</t>
  </si>
  <si>
    <r>
      <t xml:space="preserve">Donc si une cellule contenait juste des espaces/insécables, elle devient </t>
    </r>
    <r>
      <rPr>
        <sz val="10"/>
        <color theme="1"/>
        <rFont val="Arial Unicode MS"/>
      </rPr>
      <t>""</t>
    </r>
    <r>
      <rPr>
        <sz val="11"/>
        <color theme="1"/>
        <rFont val="Calibri"/>
        <family val="2"/>
        <scheme val="minor"/>
      </rPr>
      <t xml:space="preserve"> après nettoyage.</t>
    </r>
  </si>
  <si>
    <t>...&lt;&gt;""</t>
  </si>
  <si>
    <r>
      <t xml:space="preserve">crée un test VRAI/FAUX : </t>
    </r>
    <r>
      <rPr>
        <b/>
        <sz val="11"/>
        <color theme="1"/>
        <rFont val="Calibri"/>
        <family val="2"/>
        <scheme val="minor"/>
      </rPr>
      <t>VRAI</t>
    </r>
    <r>
      <rPr>
        <sz val="11"/>
        <color theme="1"/>
        <rFont val="Calibri"/>
        <family val="2"/>
        <scheme val="minor"/>
      </rPr>
      <t xml:space="preserve"> si, après nettoyage, il reste du texte ; </t>
    </r>
    <r>
      <rPr>
        <b/>
        <sz val="11"/>
        <color theme="1"/>
        <rFont val="Calibri"/>
        <family val="2"/>
        <scheme val="minor"/>
      </rPr>
      <t>FAUX</t>
    </r>
    <r>
      <rPr>
        <sz val="11"/>
        <color theme="1"/>
        <rFont val="Calibri"/>
        <family val="2"/>
        <scheme val="minor"/>
      </rPr>
      <t xml:space="preserve"> sinon.</t>
    </r>
  </si>
  <si>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F72:F81</t>
    </r>
    <r>
      <rPr>
        <sz val="11"/>
        <color theme="1"/>
        <rFont val="Calibri"/>
        <family val="2"/>
        <scheme val="minor"/>
      </rPr>
      <t xml:space="preserve">, </t>
    </r>
  </si>
  <si>
    <t>en ignorant celles qui ne contiennent que des espaces (y compris des espaces insécables).</t>
  </si>
  <si>
    <t>SUBSTITUE(F14:F153;CAR(160);"")</t>
  </si>
  <si>
    <t>FILTRE(F14:F153; test)</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</si>
  <si>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F14:F153</t>
    </r>
    <r>
      <rPr>
        <sz val="11"/>
        <color theme="1"/>
        <rFont val="Calibri"/>
        <family val="2"/>
        <scheme val="minor"/>
      </rPr>
      <t xml:space="preserve"> là où le test est VRAI (et les renvoie en “déversement”), en conservant l’ordre.</t>
    </r>
  </si>
  <si>
    <t>SUBSTITUE(F14:F643;CAR(160);"")</t>
  </si>
  <si>
    <t>FILTRE(F14:F643; test)</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</si>
  <si>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en conservant l’ordre.</t>
    </r>
  </si>
  <si>
    <t xml:space="preserve">Ce que fait la formule </t>
  </si>
  <si>
    <t>Découpage logique, dans l’ordre :</t>
  </si>
  <si>
    <t>1. Empêche Excel d’interpréter le texte comme une formule</t>
  </si>
  <si>
    <t>SI(OU(GAUCHE(C14;1)="-";GAUCHE(C14;1)="=");STXT(C14;2;99999);C14)</t>
  </si>
  <si>
    <r>
      <t xml:space="preserve">Si le 1er caractère est </t>
    </r>
    <r>
      <rPr>
        <sz val="10"/>
        <color theme="1"/>
        <rFont val="Arial Unicode MS"/>
      </rPr>
      <t>-</t>
    </r>
    <r>
      <rPr>
        <sz val="11"/>
        <color theme="1"/>
        <rFont val="Calibri"/>
        <family val="2"/>
        <scheme val="minor"/>
      </rPr>
      <t xml:space="preserve"> ou </t>
    </r>
    <r>
      <rPr>
        <sz val="10"/>
        <color theme="1"/>
        <rFont val="Arial Unicode MS"/>
      </rPr>
      <t>=</t>
    </r>
    <r>
      <rPr>
        <sz val="11"/>
        <color theme="1"/>
        <rFont val="Calibri"/>
        <family val="2"/>
        <scheme val="minor"/>
      </rPr>
      <t>, il est supprimé (on prend le texte à partir du 2ᵉ caractère).</t>
    </r>
  </si>
  <si>
    <t>Sinon, on garde C14 tel quel.</t>
  </si>
  <si>
    <t>2. EPURAGE(...)</t>
  </si>
  <si>
    <t>Supprime beaucoup de caractères de contrôle “invisibles” (souvent issus de copier/coller).</t>
  </si>
  <si>
    <t>3. Normalise les tirets</t>
  </si>
  <si>
    <t>SUBSTITUE(...;"—";"-")</t>
  </si>
  <si>
    <t>SUBSTITUE(...;"–";"-")</t>
  </si>
  <si>
    <r>
      <t xml:space="preserve">Remplace les tirets longs (—) et moyens (–) par le tiret simple </t>
    </r>
    <r>
      <rPr>
        <sz val="10"/>
        <color theme="1"/>
        <rFont val="Arial Unicode MS"/>
      </rPr>
      <t>-</t>
    </r>
    <r>
      <rPr>
        <sz val="11"/>
        <color theme="1"/>
        <rFont val="Calibri"/>
        <family val="2"/>
        <scheme val="minor"/>
      </rPr>
      <t>.</t>
    </r>
  </si>
  <si>
    <t>Ça évite que “Mojito – classique” soit différent de “Mojito - classique”.</t>
  </si>
  <si>
    <t>4. Convertit les séparateurs invisibles en espace normal</t>
  </si>
  <si>
    <t>SUBSTITUE(...;CAR(160);" ")</t>
  </si>
  <si>
    <t>SUBSTITUE(...;CAR(9);" ")</t>
  </si>
  <si>
    <t>SUBSTITUE(...;CAR(13);" ")</t>
  </si>
  <si>
    <t>SUBSTITUE(...;CAR(10);" ")</t>
  </si>
  <si>
    <t>SUBSTITUE(...;" ";" ")</t>
  </si>
  <si>
    <t>SUBSTITUE(...;" ";" ")</t>
  </si>
  <si>
    <t>SUBSTITUE(...;" ";" ")</t>
  </si>
  <si>
    <r>
      <t>CAR(160)</t>
    </r>
    <r>
      <rPr>
        <sz val="11"/>
        <color theme="1"/>
        <rFont val="Calibri"/>
        <family val="2"/>
        <scheme val="minor"/>
      </rPr>
      <t xml:space="preserve"> : espace insécable classique (web/PDF)</t>
    </r>
  </si>
  <si>
    <r>
      <t>CAR(9)</t>
    </r>
    <r>
      <rPr>
        <sz val="11"/>
        <color theme="1"/>
        <rFont val="Calibri"/>
        <family val="2"/>
        <scheme val="minor"/>
      </rPr>
      <t xml:space="preserve"> : tabulation</t>
    </r>
  </si>
  <si>
    <r>
      <t>CAR(13)</t>
    </r>
    <r>
      <rPr>
        <sz val="11"/>
        <color theme="1"/>
        <rFont val="Calibri"/>
        <family val="2"/>
        <scheme val="minor"/>
      </rPr>
      <t xml:space="preserve"> / </t>
    </r>
    <r>
      <rPr>
        <sz val="10"/>
        <color theme="1"/>
        <rFont val="Arial Unicode MS"/>
      </rPr>
      <t>CAR(10)</t>
    </r>
    <r>
      <rPr>
        <sz val="11"/>
        <color theme="1"/>
        <rFont val="Calibri"/>
        <family val="2"/>
        <scheme val="minor"/>
      </rPr>
      <t xml:space="preserve"> : retours chariot / sauts de ligne</t>
    </r>
  </si>
  <si>
    <r>
      <t>" "</t>
    </r>
    <r>
      <rPr>
        <sz val="11"/>
        <color theme="1"/>
        <rFont val="Calibri"/>
        <family val="2"/>
        <scheme val="minor"/>
      </rPr>
      <t xml:space="preserve"> : espace fine (souvent copiée depuis PDF)</t>
    </r>
  </si>
  <si>
    <r>
      <t>" "</t>
    </r>
    <r>
      <rPr>
        <sz val="11"/>
        <color theme="1"/>
        <rFont val="Calibri"/>
        <family val="2"/>
        <scheme val="minor"/>
      </rPr>
      <t xml:space="preserve"> : espace “figure space” (PDF/typographie)</t>
    </r>
  </si>
  <si>
    <r>
      <t>" "</t>
    </r>
    <r>
      <rPr>
        <sz val="11"/>
        <color theme="1"/>
        <rFont val="Calibri"/>
        <family val="2"/>
        <scheme val="minor"/>
      </rPr>
      <t xml:space="preserve"> : espace fine insécable U+202F (très fréquent dans les PDF)</t>
    </r>
  </si>
  <si>
    <r>
      <t xml:space="preserve">Tout ça est “aplati” en </t>
    </r>
    <r>
      <rPr>
        <b/>
        <sz val="11"/>
        <color theme="1"/>
        <rFont val="Calibri"/>
        <family val="2"/>
        <scheme val="minor"/>
      </rPr>
      <t>un espace standard</t>
    </r>
    <r>
      <rPr>
        <sz val="11"/>
        <color theme="1"/>
        <rFont val="Calibri"/>
        <family val="2"/>
        <scheme val="minor"/>
      </rPr>
      <t>.</t>
    </r>
  </si>
  <si>
    <t>5. SUPPRESPACE(...)</t>
  </si>
  <si>
    <t>Nettoie la mise en forme des espaces :</t>
  </si>
  <si>
    <t>enlève les espaces en début/fin,</t>
  </si>
  <si>
    <t>remplace les suites d’espaces par un seul espace.</t>
  </si>
  <si>
    <t>Résultat final</t>
  </si>
  <si>
    <t>Tu obtiens un texte :</t>
  </si>
  <si>
    <t>sans caractères de contrôle,</t>
  </si>
  <si>
    <t>sans retours ligne/tabulations/espaces exotiques,</t>
  </si>
  <si>
    <t>avec des tirets homogènes,</t>
  </si>
  <si>
    <t>sans espaces multiples,</t>
  </si>
  <si>
    <r>
      <t xml:space="preserve">et sans </t>
    </r>
    <r>
      <rPr>
        <sz val="10"/>
        <color theme="1"/>
        <rFont val="Arial Unicode MS"/>
      </rPr>
      <t>-</t>
    </r>
    <r>
      <rPr>
        <sz val="11"/>
        <color theme="1"/>
        <rFont val="Calibri"/>
        <family val="2"/>
        <scheme val="minor"/>
      </rPr>
      <t>/</t>
    </r>
    <r>
      <rPr>
        <sz val="10"/>
        <color theme="1"/>
        <rFont val="Arial Unicode MS"/>
      </rPr>
      <t>=</t>
    </r>
    <r>
      <rPr>
        <sz val="11"/>
        <color theme="1"/>
        <rFont val="Calibri"/>
        <family val="2"/>
        <scheme val="minor"/>
      </rPr>
      <t xml:space="preserve"> en tête.</t>
    </r>
  </si>
  <si>
    <r>
      <t xml:space="preserve">C’est typiquement une </t>
    </r>
    <r>
      <rPr>
        <b/>
        <sz val="11"/>
        <color theme="1"/>
        <rFont val="Calibri"/>
        <family val="2"/>
        <scheme val="minor"/>
      </rPr>
      <t>clé de comparaison</t>
    </r>
    <r>
      <rPr>
        <sz val="11"/>
        <color theme="1"/>
        <rFont val="Calibri"/>
        <family val="2"/>
        <scheme val="minor"/>
      </rPr>
      <t xml:space="preserve"> beaucoup plus fiable que le texte brut.</t>
    </r>
  </si>
  <si>
    <r>
      <t xml:space="preserve">Elle transforme le contenu de </t>
    </r>
    <r>
      <rPr>
        <b/>
        <sz val="11"/>
        <color theme="1"/>
        <rFont val="Calibri"/>
        <family val="2"/>
        <scheme val="minor"/>
      </rPr>
      <t>C14</t>
    </r>
    <r>
      <rPr>
        <sz val="11"/>
        <color theme="1"/>
        <rFont val="Calibri"/>
        <family val="2"/>
        <scheme val="minor"/>
      </rPr>
      <t xml:space="preserve"> en une version “propre” et plus comparable </t>
    </r>
  </si>
  <si>
    <t xml:space="preserve">(utile pour RECHERCHEX / TROUVE), en supprimant une partie des pollutions typographiques </t>
  </si>
  <si>
    <t>et des caractères invisibles.</t>
  </si>
  <si>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F14:F153</t>
    </r>
    <r>
      <rPr>
        <sz val="11"/>
        <color theme="1"/>
        <rFont val="Calibri"/>
        <family val="2"/>
        <scheme val="minor"/>
      </rPr>
      <t xml:space="preserve">, </t>
    </r>
  </si>
  <si>
    <t>FILTRE(D18:D78;SUPPRESPACE(SUBSTITUE(D18:D78;CAR(160);""))&lt;&gt;"")</t>
  </si>
  <si>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D18:D78</t>
    </r>
    <r>
      <rPr>
        <sz val="11"/>
        <color theme="1"/>
        <rFont val="Calibri"/>
        <family val="2"/>
        <scheme val="minor"/>
      </rPr>
      <t xml:space="preserve">, </t>
    </r>
  </si>
  <si>
    <t>SUBSTITUE(D18:D78;CAR(160);"")</t>
  </si>
  <si>
    <t>FILTRE(D18:D78; test)</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</si>
  <si>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D18:D78</t>
    </r>
    <r>
      <rPr>
        <sz val="11"/>
        <color theme="1"/>
        <rFont val="Calibri"/>
        <family val="2"/>
        <scheme val="minor"/>
      </rPr>
      <t xml:space="preserve"> là où le test est VRAI (et les renvoie en “déversement”), en conservant l’ordre.</t>
    </r>
  </si>
  <si>
    <t>Colonne C - que fait la formule supprimer les lignes vides</t>
  </si>
  <si>
    <t xml:space="preserve">Colonne B ce que fait la formule </t>
  </si>
  <si>
    <t>SUPPRESPACE(SUBSTITUE(SUBSTITUE(SUBSTITUE(SUBSTITUE(SUBSTITUE(SUBSTITUE(SUBSTITUE(SUBSTITUE(SUBSTITUE(EPURAGE(SI(OU(GAUCHE(B18;1)="-";GAUCHE(B18;1)="=");STXT(B18;2;99999);B18));"—";"-");"–";"-");CAR(160);" ");CAR(9);" ");CAR(13);" ");CAR(10);" ");" ";" ");" ";" ");" ";" "))</t>
  </si>
  <si>
    <r>
      <t>Elle transforme le contenu de B</t>
    </r>
    <r>
      <rPr>
        <b/>
        <sz val="11"/>
        <color theme="1"/>
        <rFont val="Calibri"/>
        <family val="2"/>
        <scheme val="minor"/>
      </rPr>
      <t>18</t>
    </r>
    <r>
      <rPr>
        <sz val="11"/>
        <color theme="1"/>
        <rFont val="Calibri"/>
        <family val="2"/>
        <scheme val="minor"/>
      </rPr>
      <t xml:space="preserve"> en une version “propre” et plus comparable </t>
    </r>
  </si>
  <si>
    <t>SI(OU(GAUCHE(B18;1)="-";GAUCHE(B18;1)="=");STXT(B18;2;99999);C14)</t>
  </si>
  <si>
    <t>🎯 Objectif  = Saisir ou coller un texte et le découper automatiquement au nombre de caractères saisis sans couper les mots . Avec ou sans ponctuation pour qu’il tienne dans le cadre prévu.</t>
  </si>
  <si>
    <t>lorsque vous copiez ce tableau  ajustez les colonnes selon les largeurs indiquées en vert.</t>
  </si>
  <si>
    <t>◄ 2️⃣  saisissez un nombre de caractères par lignes</t>
  </si>
  <si>
    <t>◄ 3️⃣ Si vous ne voulez pas de ponctuation saisissez un X dans cette cellule</t>
  </si>
  <si>
    <t xml:space="preserve">TABLEAU " MAGIQUE " de 1 ligne SANS largeur de colonne </t>
  </si>
  <si>
    <t xml:space="preserve">TABLEAU " MAGIQUE " de 1 ligne AVEC largeur de colonne </t>
  </si>
  <si>
    <t>LA</t>
  </si>
  <si>
    <t>TABLEAU " MAGIQUE " pour nettoyer du texte</t>
  </si>
  <si>
    <t>TABLEAU " MAGIQUE " de 61  lignes 🎯 Objectif nettoyer et aligner votre texte</t>
  </si>
  <si>
    <t>Copiez/collez dans votre document</t>
  </si>
  <si>
    <r>
      <t xml:space="preserve">Si vous récupérez du texte sur internet, collez-le d’abord dans la </t>
    </r>
    <r>
      <rPr>
        <b/>
        <sz val="14"/>
        <color rgb="FF0033CC"/>
        <rFont val="Calibri"/>
        <family val="2"/>
        <scheme val="minor"/>
      </rPr>
      <t>colonne A</t>
    </r>
    <r>
      <rPr>
        <sz val="14"/>
        <color rgb="FF0033CC"/>
        <rFont val="Calibri"/>
        <family val="2"/>
        <scheme val="minor"/>
      </rPr>
      <t xml:space="preserve"> . Il sera  “nettoyé”  dans la colonne B : cela supprime les espaces insécables, tabulations invisibles et autres “pollutions”. Idem pour les textes Word ou PDF</t>
    </r>
  </si>
  <si>
    <t>▼ Ce tableau vous permet de remplacer un mot par un autre dans le texte, ou de le supprimer complètement.</t>
  </si>
  <si>
    <t>TABLEAU " MAGIQUE " de 1 ligne remplacez un mot par un autre dans le texte, ou supprimez le complètement.</t>
  </si>
  <si>
    <t xml:space="preserve">◄ 1️⃣COLLEZ LE TEXTE BRUT A DÉCOUPER  DANS CETTE CELLULE </t>
  </si>
  <si>
    <t xml:space="preserve">Votre texte brut </t>
  </si>
  <si>
    <t>Texte nettoyé  ⚠️ NE RIEN COLLER DANS CETTE COLONNE</t>
  </si>
  <si>
    <t>de découper</t>
  </si>
  <si>
    <t>de découper tralala</t>
  </si>
  <si>
    <t>ponctuation</t>
  </si>
  <si>
    <t>ponctuation SUPER</t>
  </si>
  <si>
    <t>avec espaces ▼</t>
  </si>
  <si>
    <t>DÉCOUPER UN TEXTE EN PLUSIEURS LIGNES</t>
  </si>
  <si>
    <t xml:space="preserve">① collez le texte à découper - ② sur combien de lignes </t>
  </si>
  <si>
    <t>.</t>
  </si>
  <si>
    <t>①▼ Texte original</t>
  </si>
  <si>
    <t>" = Épluchez l’ail et les oignons. Coupez-les en petits morceaux. Égouttez les champignons. Dans votre Cookeo, faites roussir la viande et les lardons avec le morceau de beurre sur le mode « dorer » / 3 min (préchauffage inclus), en remuant avec une cuillère en bois."</t>
  </si>
  <si>
    <t>◄ ② Nb de lignes (il arrive qu’un mot passe à la ligne suivante pour éviter d’être coupé)</t>
  </si>
  <si>
    <t>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</si>
  <si>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 xml:space="preserve"> Colonne B   ⚠️ NE RIEN COLLER DANS CETTE COLONNE</t>
  </si>
  <si>
    <t>FAITES UN ESSAIS</t>
  </si>
  <si>
    <t>&lt; Flèches à copier/coller dans la colonne 1️⃣ pour aérer le texte</t>
  </si>
  <si>
    <t xml:space="preserve">►collez votre texte colonne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</si>
</sst>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 car.&quot;"/>
  </numFmts>
  <fonts count="80">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8"/>
      <color theme="0"/>
      <name val="Calibri"/>
      <family val="2"/>
      <scheme val="minor"/>
    </font>
    <font>
      <b/>
      <sz val="11"/>
      <color indexed="9"/>
      <name val="Calibri"/>
      <family val="2"/>
      <scheme val="minor"/>
    </font>
    <font>
      <b/>
      <sz val="11"/>
      <color rgb="FFFFC000"/>
      <name val="Calibri"/>
      <family val="2"/>
      <scheme val="minor"/>
    </font>
    <font>
      <b/>
      <sz val="11"/>
      <color rgb="FFFFFF00"/>
      <name val="Calibri"/>
      <family val="2"/>
      <scheme val="minor"/>
    </font>
    <font>
      <b/>
      <sz val="12"/>
      <color rgb="FFFFFF00"/>
      <name val="Calibri"/>
      <family val="2"/>
      <scheme val="minor"/>
    </font>
    <font>
      <b/>
      <sz val="12"/>
      <color rgb="FFFFC000"/>
      <name val="Calibri"/>
      <family val="2"/>
      <scheme val="minor"/>
    </font>
    <font>
      <b/>
      <sz val="14"/>
      <color theme="1"/>
      <name val="Calibri"/>
      <family val="2"/>
      <scheme val="minor"/>
    </font>
    <font>
      <b/>
      <u/>
      <sz val="14"/>
      <color theme="10"/>
      <name val="Calibri"/>
      <family val="2"/>
      <scheme val="minor"/>
    </font>
    <font>
      <b/>
      <sz val="24"/>
      <color theme="1"/>
      <name val="Calibri"/>
      <family val="2"/>
      <scheme val="minor"/>
    </font>
    <font>
      <b/>
      <sz val="18"/>
      <color theme="1"/>
      <name val="Calibri"/>
      <family val="2"/>
      <scheme val="minor"/>
    </font>
    <font>
      <b/>
      <sz val="13.5"/>
      <color theme="1"/>
      <name val="Calibri"/>
      <family val="2"/>
      <scheme val="minor"/>
    </font>
    <font>
      <b/>
      <sz val="10"/>
      <name val="Calibri"/>
      <family val="2"/>
      <scheme val="minor"/>
    </font>
    <font>
      <b/>
      <sz val="16"/>
      <color theme="1"/>
      <name val="Calibri"/>
      <family val="2"/>
      <scheme val="minor"/>
    </font>
    <font>
      <b/>
      <sz val="12"/>
      <color theme="0"/>
      <name val="Calibri"/>
      <family val="2"/>
      <scheme val="minor"/>
    </font>
    <font>
      <b/>
      <sz val="8"/>
      <name val="Calibri"/>
      <family val="2"/>
      <scheme val="minor"/>
    </font>
    <font>
      <b/>
      <sz val="12"/>
      <name val="Calibri"/>
      <family val="2"/>
      <scheme val="minor"/>
    </font>
    <font>
      <b/>
      <sz val="14"/>
      <name val="Calibri"/>
      <family val="2"/>
      <scheme val="minor"/>
    </font>
    <font>
      <b/>
      <sz val="12"/>
      <color theme="9" tint="-0.499984740745262"/>
      <name val="Calibri"/>
      <family val="2"/>
      <scheme val="minor"/>
    </font>
    <font>
      <b/>
      <sz val="12"/>
      <color rgb="FFC00000"/>
      <name val="Calibri"/>
      <family val="2"/>
      <scheme val="minor"/>
    </font>
    <font>
      <b/>
      <sz val="12"/>
      <color theme="1"/>
      <name val="Calibri"/>
      <family val="2"/>
      <scheme val="minor"/>
    </font>
    <font>
      <sz val="11"/>
      <name val="Calibri"/>
      <family val="2"/>
    </font>
    <font>
      <b/>
      <sz val="16"/>
      <name val="Calibri"/>
      <family val="2"/>
      <scheme val="minor"/>
    </font>
    <font>
      <b/>
      <sz val="12"/>
      <color rgb="FF0033CC"/>
      <name val="Calibri"/>
      <family val="2"/>
      <scheme val="minor"/>
    </font>
    <font>
      <sz val="12"/>
      <color theme="1"/>
      <name val="Calibri"/>
      <family val="2"/>
      <scheme val="minor"/>
    </font>
    <font>
      <b/>
      <sz val="16"/>
      <color rgb="FF0033CC"/>
      <name val="Calibri"/>
      <family val="2"/>
      <scheme val="minor"/>
    </font>
    <font>
      <sz val="11"/>
      <color rgb="FF0033CC"/>
      <name val="Calibri"/>
      <family val="2"/>
    </font>
    <font>
      <b/>
      <sz val="20"/>
      <color rgb="FFC00000"/>
      <name val="Calibri"/>
      <family val="2"/>
      <scheme val="minor"/>
    </font>
    <font>
      <sz val="11"/>
      <color rgb="FFC00000"/>
      <name val="Calibri"/>
      <family val="2"/>
    </font>
    <font>
      <sz val="12"/>
      <color rgb="FF800000"/>
      <name val="Calibri"/>
      <family val="2"/>
    </font>
    <font>
      <sz val="11"/>
      <color theme="1"/>
      <name val="Calibri"/>
      <family val="2"/>
    </font>
    <font>
      <sz val="12"/>
      <color rgb="FF0033CC"/>
      <name val="Calibri"/>
      <family val="2"/>
      <scheme val="minor"/>
    </font>
    <font>
      <sz val="8"/>
      <name val="Calibri"/>
      <family val="2"/>
      <scheme val="minor"/>
    </font>
    <font>
      <sz val="11"/>
      <name val="Calibri"/>
      <family val="2"/>
      <scheme val="minor"/>
    </font>
    <font>
      <b/>
      <sz val="11"/>
      <name val="Calibri"/>
      <family val="2"/>
      <scheme val="minor"/>
    </font>
    <font>
      <sz val="12"/>
      <name val="Calibri"/>
      <family val="2"/>
      <scheme val="minor"/>
    </font>
    <font>
      <sz val="9"/>
      <name val="Calibri"/>
      <family val="2"/>
      <scheme val="minor"/>
    </font>
    <font>
      <sz val="8"/>
      <color theme="0" tint="-4.9989318521683403E-2"/>
      <name val="Calibri"/>
      <family val="2"/>
      <scheme val="minor"/>
    </font>
    <font>
      <sz val="8"/>
      <color theme="0" tint="-0.34998626667073579"/>
      <name val="Calibri"/>
      <family val="2"/>
      <scheme val="minor"/>
    </font>
    <font>
      <sz val="9"/>
      <color theme="1" tint="0.34998626667073579"/>
      <name val="Calibri"/>
      <family val="2"/>
      <scheme val="minor"/>
    </font>
    <font>
      <i/>
      <sz val="12"/>
      <name val="Calibri"/>
      <family val="2"/>
      <scheme val="minor"/>
    </font>
    <font>
      <b/>
      <sz val="14"/>
      <color rgb="FF0033CC"/>
      <name val="Calibri"/>
      <family val="2"/>
      <scheme val="minor"/>
    </font>
    <font>
      <sz val="10"/>
      <name val="Calibri"/>
      <family val="2"/>
      <scheme val="minor"/>
    </font>
    <font>
      <sz val="8"/>
      <color theme="0" tint="-0.14999847407452621"/>
      <name val="Calibri"/>
      <family val="2"/>
      <scheme val="minor"/>
    </font>
    <font>
      <b/>
      <sz val="16"/>
      <name val="Calibri"/>
      <family val="2"/>
    </font>
    <font>
      <b/>
      <sz val="14"/>
      <name val="Calibri"/>
      <family val="2"/>
    </font>
    <font>
      <b/>
      <sz val="11"/>
      <color rgb="FF0000FF"/>
      <name val="Calibri"/>
      <family val="2"/>
      <scheme val="minor"/>
    </font>
    <font>
      <sz val="11"/>
      <color rgb="FF0000FF"/>
      <name val="Calibri"/>
      <family val="2"/>
      <scheme val="minor"/>
    </font>
    <font>
      <b/>
      <sz val="12"/>
      <color theme="0" tint="-4.9989318521683403E-2"/>
      <name val="Calibri"/>
      <family val="2"/>
      <scheme val="minor"/>
    </font>
    <font>
      <b/>
      <sz val="12"/>
      <color rgb="FF0000FF"/>
      <name val="Calibri"/>
      <family val="2"/>
    </font>
    <font>
      <b/>
      <sz val="11"/>
      <color rgb="FFC00000"/>
      <name val="Calibri"/>
      <family val="2"/>
    </font>
    <font>
      <sz val="8"/>
      <color theme="0" tint="-0.499984740745262"/>
      <name val="Calibri"/>
      <family val="2"/>
      <scheme val="minor"/>
    </font>
    <font>
      <b/>
      <sz val="11"/>
      <color rgb="FF0000FF"/>
      <name val="Calibri"/>
      <family val="2"/>
    </font>
    <font>
      <sz val="11"/>
      <color rgb="FF0033CC"/>
      <name val="Calibri"/>
      <family val="2"/>
      <scheme val="minor"/>
    </font>
    <font>
      <sz val="11"/>
      <color rgb="FF0033CC"/>
      <name val="Arial Unicode MS"/>
    </font>
    <font>
      <b/>
      <sz val="11"/>
      <color rgb="FF0033CC"/>
      <name val="Calibri"/>
      <family val="2"/>
      <scheme val="minor"/>
    </font>
    <font>
      <i/>
      <sz val="12"/>
      <color theme="1"/>
      <name val="Calibri"/>
      <family val="2"/>
      <scheme val="minor"/>
    </font>
    <font>
      <sz val="12"/>
      <color rgb="FFC00000"/>
      <name val="Calibri"/>
      <family val="2"/>
      <scheme val="minor"/>
    </font>
    <font>
      <b/>
      <sz val="12"/>
      <color rgb="FFC00000"/>
      <name val="Arial"/>
      <family val="2"/>
    </font>
    <font>
      <sz val="9"/>
      <color theme="1"/>
      <name val="Calibri"/>
      <family val="2"/>
      <scheme val="minor"/>
    </font>
    <font>
      <b/>
      <sz val="12"/>
      <color rgb="FFFF0000"/>
      <name val="Calibri"/>
      <family val="2"/>
      <scheme val="minor"/>
    </font>
    <font>
      <sz val="10"/>
      <color theme="1"/>
      <name val="Calibri"/>
      <family val="2"/>
      <scheme val="minor"/>
    </font>
    <font>
      <sz val="10"/>
      <color theme="1"/>
      <name val="Arial Unicode MS"/>
    </font>
    <font>
      <sz val="14"/>
      <color rgb="FF0033CC"/>
      <name val="Calibri"/>
      <family val="2"/>
      <scheme val="minor"/>
    </font>
    <font>
      <sz val="11"/>
      <color rgb="FFC00000"/>
      <name val="Calibri"/>
      <family val="2"/>
      <scheme val="minor"/>
    </font>
    <font>
      <b/>
      <sz val="11"/>
      <color rgb="FFC00000"/>
      <name val="Calibri"/>
      <family val="2"/>
      <scheme val="minor"/>
    </font>
    <font>
      <b/>
      <sz val="14"/>
      <color theme="0"/>
      <name val="Calibri"/>
      <family val="2"/>
      <scheme val="minor"/>
    </font>
    <font>
      <sz val="11"/>
      <color theme="0"/>
      <name val="Calibri"/>
      <family val="2"/>
    </font>
    <font>
      <b/>
      <sz val="10"/>
      <color theme="0"/>
      <name val="Calibri"/>
      <family val="2"/>
      <scheme val="minor"/>
    </font>
    <font>
      <sz val="12"/>
      <name val="Calibri"/>
      <family val="2"/>
    </font>
    <font>
      <sz val="8"/>
      <color theme="1"/>
      <name val="Calibri"/>
      <family val="2"/>
      <scheme val="minor"/>
    </font>
    <font>
      <sz val="8"/>
      <color rgb="FFDEC8EE"/>
      <name val="Calibri"/>
      <family val="2"/>
      <scheme val="minor"/>
    </font>
    <font>
      <b/>
      <sz val="14"/>
      <color rgb="FFC00000"/>
      <name val="Calibri"/>
      <family val="2"/>
      <scheme val="minor"/>
    </font>
    <font>
      <b/>
      <sz val="8"/>
      <color rgb="FF0033CC"/>
      <name val="Calibri"/>
      <family val="2"/>
      <scheme val="minor"/>
    </font>
  </fonts>
  <fills count="36">
    <fill>
      <patternFill patternType="none"/>
    </fill>
    <fill>
      <patternFill patternType="gray125"/>
    </fill>
    <fill>
      <patternFill patternType="solid">
        <fgColor rgb="FFCC00FF"/>
        <bgColor indexed="64"/>
      </patternFill>
    </fill>
    <fill>
      <patternFill patternType="solid">
        <fgColor theme="0"/>
        <bgColor indexed="64"/>
      </patternFill>
    </fill>
    <fill>
      <patternFill patternType="solid">
        <fgColor rgb="FF92D050"/>
        <bgColor indexed="64"/>
      </patternFill>
    </fill>
    <fill>
      <patternFill patternType="solid">
        <fgColor indexed="23"/>
        <bgColor indexed="64"/>
      </patternFill>
    </fill>
    <fill>
      <patternFill patternType="solid">
        <fgColor rgb="FF80808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rgb="FFFFFF9F"/>
        <bgColor indexed="64"/>
      </patternFill>
    </fill>
    <fill>
      <patternFill patternType="solid">
        <fgColor theme="0"/>
        <bgColor theme="9"/>
      </patternFill>
    </fill>
    <fill>
      <patternFill patternType="solid">
        <fgColor theme="8" tint="0.39997558519241921"/>
        <bgColor indexed="64"/>
      </patternFill>
    </fill>
    <fill>
      <patternFill patternType="solid">
        <fgColor rgb="FFFFFFB7"/>
        <bgColor indexed="64"/>
      </patternFill>
    </fill>
    <fill>
      <patternFill patternType="solid">
        <fgColor rgb="FFFFFF00"/>
        <bgColor indexed="64"/>
      </patternFill>
    </fill>
    <fill>
      <patternFill patternType="gray125">
        <bgColor theme="0" tint="-0.14999847407452621"/>
      </patternFill>
    </fill>
    <fill>
      <patternFill patternType="gray125">
        <bgColor theme="0" tint="-0.14996795556505021"/>
      </patternFill>
    </fill>
    <fill>
      <patternFill patternType="solid">
        <fgColor rgb="FFC00000"/>
        <bgColor indexed="64"/>
      </patternFill>
    </fill>
    <fill>
      <patternFill patternType="solid">
        <fgColor rgb="FFFFCC00"/>
        <bgColor indexed="64"/>
      </patternFill>
    </fill>
    <fill>
      <patternFill patternType="gray125">
        <bgColor rgb="FFFFCC00"/>
      </patternFill>
    </fill>
    <fill>
      <patternFill patternType="solid">
        <fgColor theme="0" tint="-0.14996795556505021"/>
        <bgColor indexed="64"/>
      </patternFill>
    </fill>
    <fill>
      <patternFill patternType="solid">
        <fgColor rgb="FFFF00FF"/>
        <bgColor indexed="64"/>
      </patternFill>
    </fill>
    <fill>
      <patternFill patternType="solid">
        <fgColor theme="7" tint="0.79998168889431442"/>
        <bgColor indexed="64"/>
      </patternFill>
    </fill>
    <fill>
      <patternFill patternType="solid">
        <fgColor theme="2"/>
        <bgColor indexed="64"/>
      </patternFill>
    </fill>
    <fill>
      <patternFill patternType="solid">
        <fgColor theme="5"/>
        <bgColor indexed="64"/>
      </patternFill>
    </fill>
    <fill>
      <patternFill patternType="solid">
        <fgColor theme="7" tint="0.59999389629810485"/>
        <bgColor indexed="64"/>
      </patternFill>
    </fill>
    <fill>
      <patternFill patternType="solid">
        <fgColor rgb="FF0033CC"/>
        <bgColor indexed="64"/>
      </patternFill>
    </fill>
    <fill>
      <patternFill patternType="solid">
        <fgColor theme="9" tint="-0.249977111117893"/>
        <bgColor indexed="64"/>
      </patternFill>
    </fill>
    <fill>
      <patternFill patternType="solid">
        <fgColor rgb="FFC00000"/>
        <bgColor theme="9"/>
      </patternFill>
    </fill>
    <fill>
      <patternFill patternType="solid">
        <fgColor theme="8" tint="0.39997558519241921"/>
        <bgColor theme="9"/>
      </patternFill>
    </fill>
    <fill>
      <patternFill patternType="solid">
        <fgColor rgb="FFFFFFA7"/>
        <bgColor indexed="64"/>
      </patternFill>
    </fill>
    <fill>
      <patternFill patternType="solid">
        <fgColor rgb="FFED7D31"/>
        <bgColor indexed="64"/>
      </patternFill>
    </fill>
    <fill>
      <patternFill patternType="solid">
        <fgColor rgb="FF0033CC"/>
        <bgColor theme="9"/>
      </patternFill>
    </fill>
    <fill>
      <patternFill patternType="solid">
        <fgColor rgb="FFDEC8EE"/>
        <bgColor indexed="64"/>
      </patternFill>
    </fill>
    <fill>
      <patternFill patternType="solid">
        <fgColor rgb="FFECDFF5"/>
        <bgColor indexed="64"/>
      </patternFill>
    </fill>
  </fills>
  <borders count="37">
    <border>
      <left/>
      <right/>
      <top/>
      <bottom/>
      <diagonal/>
    </border>
    <border>
      <left/>
      <right/>
      <top style="medium">
        <color auto="1"/>
      </top>
      <bottom/>
      <diagonal/>
    </border>
    <border>
      <left style="medium">
        <color indexed="64"/>
      </left>
      <right/>
      <top style="medium">
        <color indexed="64"/>
      </top>
      <bottom/>
      <diagonal/>
    </border>
    <border>
      <left style="hair">
        <color auto="1"/>
      </left>
      <right/>
      <top style="medium">
        <color auto="1"/>
      </top>
      <bottom/>
      <diagonal/>
    </border>
    <border>
      <left/>
      <right style="medium">
        <color indexed="64"/>
      </right>
      <top style="medium">
        <color auto="1"/>
      </top>
      <bottom/>
      <diagonal/>
    </border>
    <border>
      <left style="medium">
        <color indexed="64"/>
      </left>
      <right style="medium">
        <color indexed="64"/>
      </right>
      <top style="medium">
        <color indexed="64"/>
      </top>
      <bottom/>
      <diagonal/>
    </border>
    <border>
      <left style="medium">
        <color indexed="64"/>
      </left>
      <right/>
      <top/>
      <bottom/>
      <diagonal/>
    </border>
    <border>
      <left style="hair">
        <color indexed="64"/>
      </left>
      <right/>
      <top/>
      <bottom/>
      <diagonal/>
    </border>
    <border>
      <left/>
      <right style="medium">
        <color indexed="64"/>
      </right>
      <top/>
      <bottom/>
      <diagonal/>
    </border>
    <border>
      <left style="medium">
        <color indexed="64"/>
      </left>
      <right style="medium">
        <color indexed="64"/>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indexed="64"/>
      </right>
      <top/>
      <bottom style="medium">
        <color indexed="64"/>
      </bottom>
      <diagonal/>
    </border>
    <border>
      <left style="medium">
        <color auto="1"/>
      </left>
      <right style="hair">
        <color indexed="64"/>
      </right>
      <top/>
      <bottom/>
      <diagonal/>
    </border>
    <border>
      <left style="medium">
        <color indexed="64"/>
      </left>
      <right style="hair">
        <color indexed="64"/>
      </right>
      <top/>
      <bottom style="medium">
        <color auto="1"/>
      </bottom>
      <diagonal/>
    </border>
    <border>
      <left/>
      <right style="medium">
        <color theme="7" tint="-0.499984740745262"/>
      </right>
      <top/>
      <bottom/>
      <diagonal/>
    </border>
    <border>
      <left style="medium">
        <color theme="7" tint="-0.499984740745262"/>
      </left>
      <right/>
      <top/>
      <bottom/>
      <diagonal/>
    </border>
    <border>
      <left/>
      <right/>
      <top style="medium">
        <color theme="7" tint="-0.499984740745262"/>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auto="1"/>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64"/>
      </left>
      <right/>
      <top style="medium">
        <color indexed="64"/>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theme="7" tint="-0.499984740745262"/>
      </left>
      <right/>
      <top/>
      <bottom style="medium">
        <color theme="7" tint="-0.499984740745262"/>
      </bottom>
      <diagonal/>
    </border>
    <border>
      <left style="thin">
        <color theme="7" tint="-0.499984740745262"/>
      </left>
      <right/>
      <top/>
      <bottom/>
      <diagonal/>
    </border>
    <border>
      <left style="thin">
        <color indexed="64"/>
      </left>
      <right style="thin">
        <color indexed="64"/>
      </right>
      <top/>
      <bottom style="medium">
        <color auto="1"/>
      </bottom>
      <diagonal/>
    </border>
    <border>
      <left style="thin">
        <color indexed="64"/>
      </left>
      <right style="thin">
        <color indexed="64"/>
      </right>
      <top/>
      <bottom/>
      <diagonal/>
    </border>
    <border>
      <left/>
      <right/>
      <top style="medium">
        <color auto="1"/>
      </top>
      <bottom style="thin">
        <color indexed="64"/>
      </bottom>
      <diagonal/>
    </border>
  </borders>
  <cellStyleXfs count="10">
    <xf numFmtId="0" fontId="0" fillId="0" borderId="0"/>
    <xf numFmtId="0" fontId="5" fillId="0" borderId="0" applyNumberFormat="0" applyFill="0" applyBorder="0" applyAlignment="0" applyProtection="0"/>
    <xf numFmtId="0" fontId="6" fillId="0" borderId="0"/>
    <xf numFmtId="0" fontId="1" fillId="0" borderId="0"/>
    <xf numFmtId="0" fontId="1" fillId="0" borderId="0"/>
    <xf numFmtId="0" fontId="1" fillId="0" borderId="0"/>
    <xf numFmtId="0" fontId="30" fillId="0" borderId="0"/>
    <xf numFmtId="0" fontId="36" fillId="0" borderId="0"/>
    <xf numFmtId="0" fontId="6" fillId="0" borderId="0"/>
    <xf numFmtId="0" fontId="1" fillId="0" borderId="0"/>
  </cellStyleXfs>
  <cellXfs count="326">
    <xf numFmtId="0" fontId="0" fillId="0" borderId="0" xfId="0"/>
    <xf numFmtId="0" fontId="2" fillId="2" borderId="0" xfId="2" applyFont="1" applyFill="1" applyAlignment="1">
      <alignment horizontal="center" vertical="center"/>
    </xf>
    <xf numFmtId="0" fontId="0" fillId="3" borderId="0" xfId="0" applyFill="1" applyAlignment="1">
      <alignment vertical="center"/>
    </xf>
    <xf numFmtId="0" fontId="7" fillId="4" borderId="0" xfId="3" applyFont="1" applyFill="1" applyAlignment="1">
      <alignment horizontal="center" vertical="center"/>
    </xf>
    <xf numFmtId="0" fontId="8" fillId="5" borderId="1" xfId="4" applyFont="1" applyFill="1" applyBorder="1" applyAlignment="1">
      <alignment horizontal="center" vertical="center"/>
    </xf>
    <xf numFmtId="0" fontId="8" fillId="6" borderId="1" xfId="4" applyFont="1" applyFill="1" applyBorder="1" applyAlignment="1">
      <alignment horizontal="center" vertical="center"/>
    </xf>
    <xf numFmtId="0" fontId="0" fillId="0" borderId="0" xfId="0" applyAlignment="1">
      <alignment vertical="center"/>
    </xf>
    <xf numFmtId="0" fontId="9" fillId="6" borderId="0" xfId="2" applyFont="1" applyFill="1" applyAlignment="1">
      <alignment horizontal="left" vertical="center"/>
    </xf>
    <xf numFmtId="0" fontId="10" fillId="6" borderId="0" xfId="2" applyFont="1" applyFill="1" applyAlignment="1">
      <alignment horizontal="left" vertical="center"/>
    </xf>
    <xf numFmtId="0" fontId="11" fillId="6" borderId="0" xfId="2" applyFont="1" applyFill="1" applyAlignment="1">
      <alignment horizontal="right" vertical="center"/>
    </xf>
    <xf numFmtId="0" fontId="12" fillId="6" borderId="0" xfId="2" applyFont="1" applyFill="1" applyAlignment="1">
      <alignment horizontal="left" vertical="center"/>
    </xf>
    <xf numFmtId="0" fontId="13" fillId="3" borderId="0" xfId="0" applyFont="1" applyFill="1" applyAlignment="1">
      <alignment vertical="center"/>
    </xf>
    <xf numFmtId="0" fontId="14" fillId="3" borderId="0" xfId="1" applyFont="1" applyFill="1" applyAlignment="1">
      <alignment vertical="center"/>
    </xf>
    <xf numFmtId="0" fontId="15" fillId="3" borderId="0" xfId="0" applyFont="1" applyFill="1" applyAlignment="1">
      <alignment vertical="center"/>
    </xf>
    <xf numFmtId="0" fontId="16" fillId="3" borderId="0" xfId="0" applyFont="1" applyFill="1" applyAlignment="1">
      <alignment vertical="center"/>
    </xf>
    <xf numFmtId="0" fontId="5" fillId="3" borderId="0" xfId="1" applyFill="1" applyAlignment="1">
      <alignment vertical="center"/>
    </xf>
    <xf numFmtId="0" fontId="17" fillId="3" borderId="0" xfId="0" applyFont="1" applyFill="1" applyAlignment="1">
      <alignment vertical="center"/>
    </xf>
    <xf numFmtId="0" fontId="0" fillId="3" borderId="0" xfId="0" applyFill="1" applyAlignment="1">
      <alignment horizontal="left" vertical="center"/>
    </xf>
    <xf numFmtId="0" fontId="3" fillId="3" borderId="0" xfId="0" applyFont="1" applyFill="1" applyAlignment="1">
      <alignment horizontal="left" vertical="center"/>
    </xf>
    <xf numFmtId="0" fontId="3" fillId="3" borderId="0" xfId="0" applyFont="1" applyFill="1" applyAlignment="1">
      <alignment vertical="center"/>
    </xf>
    <xf numFmtId="0" fontId="18" fillId="7" borderId="0" xfId="3" applyFont="1" applyFill="1" applyAlignment="1">
      <alignment horizontal="center" vertical="center"/>
    </xf>
    <xf numFmtId="0" fontId="0" fillId="6" borderId="0" xfId="0" applyFill="1" applyAlignment="1">
      <alignment vertical="center"/>
    </xf>
    <xf numFmtId="0" fontId="4" fillId="6" borderId="0" xfId="3" applyFont="1" applyFill="1" applyAlignment="1">
      <alignment horizontal="center" vertical="center"/>
    </xf>
    <xf numFmtId="0" fontId="20" fillId="9" borderId="2" xfId="2" applyFont="1" applyFill="1" applyBorder="1" applyAlignment="1" applyProtection="1">
      <alignment horizontal="center" vertical="center"/>
      <protection locked="0"/>
    </xf>
    <xf numFmtId="0" fontId="21" fillId="10" borderId="3" xfId="4" applyFont="1" applyFill="1" applyBorder="1" applyAlignment="1">
      <alignment horizontal="center" vertical="center"/>
    </xf>
    <xf numFmtId="0" fontId="21" fillId="10" borderId="1" xfId="4" applyFont="1" applyFill="1" applyBorder="1" applyAlignment="1">
      <alignment horizontal="center" vertical="center"/>
    </xf>
    <xf numFmtId="0" fontId="22" fillId="10" borderId="1" xfId="4" applyFont="1" applyFill="1" applyBorder="1" applyAlignment="1">
      <alignment horizontal="center" vertical="center"/>
    </xf>
    <xf numFmtId="0" fontId="21" fillId="10" borderId="4" xfId="4" applyFont="1" applyFill="1" applyBorder="1" applyAlignment="1">
      <alignment horizontal="center" vertical="center"/>
    </xf>
    <xf numFmtId="0" fontId="23" fillId="8" borderId="5" xfId="0" applyFont="1" applyFill="1" applyBorder="1" applyAlignment="1">
      <alignment horizontal="center" vertical="center"/>
    </xf>
    <xf numFmtId="0" fontId="18" fillId="7" borderId="7" xfId="2" applyFont="1" applyFill="1" applyBorder="1" applyAlignment="1">
      <alignment horizontal="center" vertical="center"/>
    </xf>
    <xf numFmtId="0" fontId="18" fillId="7" borderId="0" xfId="2" applyFont="1" applyFill="1" applyAlignment="1">
      <alignment horizontal="center" vertical="center"/>
    </xf>
    <xf numFmtId="0" fontId="18" fillId="7" borderId="8" xfId="2" applyFont="1" applyFill="1" applyBorder="1" applyAlignment="1">
      <alignment horizontal="center" vertical="center"/>
    </xf>
    <xf numFmtId="0" fontId="25" fillId="12" borderId="9" xfId="3" applyFont="1" applyFill="1" applyBorder="1" applyAlignment="1">
      <alignment horizontal="left" vertical="center"/>
    </xf>
    <xf numFmtId="0" fontId="18" fillId="4" borderId="7" xfId="2" applyFont="1" applyFill="1" applyBorder="1" applyAlignment="1">
      <alignment horizontal="center" vertical="center"/>
    </xf>
    <xf numFmtId="0" fontId="18" fillId="4" borderId="0" xfId="2" applyFont="1" applyFill="1" applyAlignment="1">
      <alignment horizontal="center" vertical="center"/>
    </xf>
    <xf numFmtId="0" fontId="23" fillId="4" borderId="0" xfId="2" applyFont="1" applyFill="1" applyAlignment="1" applyProtection="1">
      <alignment horizontal="center" vertical="center"/>
      <protection hidden="1"/>
    </xf>
    <xf numFmtId="0" fontId="18" fillId="4" borderId="8" xfId="2" applyFont="1" applyFill="1" applyBorder="1" applyAlignment="1">
      <alignment horizontal="center" vertical="center"/>
    </xf>
    <xf numFmtId="0" fontId="0" fillId="3" borderId="9" xfId="0" applyFill="1" applyBorder="1" applyAlignment="1">
      <alignment vertical="center"/>
    </xf>
    <xf numFmtId="0" fontId="18" fillId="13" borderId="0" xfId="2" applyFont="1" applyFill="1" applyAlignment="1">
      <alignment horizontal="center" vertical="center"/>
    </xf>
    <xf numFmtId="0" fontId="26" fillId="3" borderId="9" xfId="0" applyFont="1" applyFill="1" applyBorder="1" applyAlignment="1">
      <alignment horizontal="center" vertical="center"/>
    </xf>
    <xf numFmtId="0" fontId="0" fillId="3" borderId="7" xfId="0" applyFill="1" applyBorder="1" applyAlignment="1">
      <alignment horizontal="left" vertical="center"/>
    </xf>
    <xf numFmtId="0" fontId="27" fillId="3" borderId="0" xfId="2" applyFont="1" applyFill="1" applyAlignment="1" applyProtection="1">
      <alignment horizontal="center" vertical="center"/>
      <protection locked="0"/>
    </xf>
    <xf numFmtId="0" fontId="28" fillId="7" borderId="0" xfId="0" applyFont="1" applyFill="1" applyAlignment="1">
      <alignment horizontal="center" vertical="center"/>
    </xf>
    <xf numFmtId="0" fontId="29" fillId="3" borderId="9" xfId="0" applyFont="1" applyFill="1" applyBorder="1" applyAlignment="1">
      <alignment horizontal="left" vertical="center"/>
    </xf>
    <xf numFmtId="0" fontId="29" fillId="0" borderId="0" xfId="0" applyFont="1" applyAlignment="1">
      <alignment horizontal="right" vertical="center"/>
    </xf>
    <xf numFmtId="0" fontId="0" fillId="3" borderId="8" xfId="0" applyFill="1" applyBorder="1" applyAlignment="1">
      <alignment vertical="center"/>
    </xf>
    <xf numFmtId="0" fontId="29" fillId="3" borderId="9" xfId="0" applyFont="1" applyFill="1" applyBorder="1" applyAlignment="1">
      <alignment horizontal="center" vertical="center"/>
    </xf>
    <xf numFmtId="0" fontId="0" fillId="4" borderId="7" xfId="0" applyFill="1" applyBorder="1" applyAlignment="1">
      <alignment horizontal="left" vertical="center"/>
    </xf>
    <xf numFmtId="0" fontId="29" fillId="3" borderId="0" xfId="0" applyFont="1" applyFill="1" applyAlignment="1">
      <alignment horizontal="right" vertical="center"/>
    </xf>
    <xf numFmtId="0" fontId="31" fillId="14" borderId="0" xfId="0" applyFont="1" applyFill="1" applyAlignment="1">
      <alignment horizontal="center" vertical="center"/>
    </xf>
    <xf numFmtId="0" fontId="25" fillId="3" borderId="9" xfId="0" applyFont="1" applyFill="1" applyBorder="1" applyAlignment="1">
      <alignment horizontal="left" vertical="center"/>
    </xf>
    <xf numFmtId="0" fontId="25" fillId="3" borderId="0" xfId="0" applyFont="1" applyFill="1" applyAlignment="1">
      <alignment horizontal="left" vertical="center"/>
    </xf>
    <xf numFmtId="0" fontId="34" fillId="3" borderId="0" xfId="2" applyFont="1" applyFill="1" applyAlignment="1" applyProtection="1">
      <alignment horizontal="center" vertical="center"/>
      <protection locked="0"/>
    </xf>
    <xf numFmtId="0" fontId="35" fillId="0" borderId="0" xfId="2" applyFont="1" applyAlignment="1" applyProtection="1">
      <alignment horizontal="left" vertical="center"/>
      <protection locked="0"/>
    </xf>
    <xf numFmtId="0" fontId="42" fillId="16" borderId="0" xfId="6" applyFont="1" applyFill="1" applyAlignment="1">
      <alignment horizontal="left" vertical="center"/>
    </xf>
    <xf numFmtId="0" fontId="22" fillId="17" borderId="0" xfId="6" applyFont="1" applyFill="1" applyAlignment="1">
      <alignment horizontal="center" vertical="center"/>
    </xf>
    <xf numFmtId="0" fontId="0" fillId="7" borderId="0" xfId="0" applyFill="1" applyAlignment="1">
      <alignment vertical="center"/>
    </xf>
    <xf numFmtId="0" fontId="0" fillId="7" borderId="8" xfId="0" applyFill="1" applyBorder="1" applyAlignment="1">
      <alignment vertical="center"/>
    </xf>
    <xf numFmtId="0" fontId="43" fillId="18" borderId="7" xfId="2" applyFont="1" applyFill="1" applyBorder="1" applyAlignment="1">
      <alignment horizontal="left" vertical="center"/>
    </xf>
    <xf numFmtId="0" fontId="44" fillId="19" borderId="0" xfId="0" applyFont="1" applyFill="1" applyAlignment="1">
      <alignment horizontal="left" vertical="center"/>
    </xf>
    <xf numFmtId="0" fontId="44" fillId="19" borderId="0" xfId="0" applyFont="1" applyFill="1" applyAlignment="1">
      <alignment horizontal="right" vertical="center"/>
    </xf>
    <xf numFmtId="0" fontId="44" fillId="20" borderId="0" xfId="0" applyFont="1" applyFill="1" applyAlignment="1">
      <alignment horizontal="right" vertical="center"/>
    </xf>
    <xf numFmtId="0" fontId="45" fillId="21" borderId="0" xfId="0" applyFont="1" applyFill="1" applyAlignment="1">
      <alignment horizontal="center" vertical="center"/>
    </xf>
    <xf numFmtId="0" fontId="38" fillId="7" borderId="0" xfId="3" applyFont="1" applyFill="1" applyAlignment="1">
      <alignment horizontal="center" vertical="center"/>
    </xf>
    <xf numFmtId="0" fontId="38" fillId="7" borderId="8" xfId="0" applyFont="1" applyFill="1" applyBorder="1" applyAlignment="1">
      <alignment horizontal="right" vertical="center"/>
    </xf>
    <xf numFmtId="0" fontId="44" fillId="19" borderId="7" xfId="0" applyFont="1" applyFill="1" applyBorder="1" applyAlignment="1">
      <alignment vertical="center"/>
    </xf>
    <xf numFmtId="0" fontId="0" fillId="3" borderId="9" xfId="0" applyFill="1" applyBorder="1" applyAlignment="1">
      <alignment horizontal="left" vertical="center"/>
    </xf>
    <xf numFmtId="164" fontId="38" fillId="14" borderId="7" xfId="6" applyNumberFormat="1" applyFont="1" applyFill="1" applyBorder="1" applyAlignment="1">
      <alignment horizontal="center" vertical="center"/>
    </xf>
    <xf numFmtId="0" fontId="0" fillId="4" borderId="10" xfId="0" applyFill="1" applyBorder="1" applyAlignment="1">
      <alignment horizontal="left" vertical="center"/>
    </xf>
    <xf numFmtId="0" fontId="44" fillId="19" borderId="7" xfId="0" applyFont="1" applyFill="1" applyBorder="1" applyAlignment="1">
      <alignment horizontal="left" vertical="center"/>
    </xf>
    <xf numFmtId="0" fontId="44" fillId="19" borderId="0" xfId="0" applyFont="1" applyFill="1" applyAlignment="1">
      <alignment vertical="center"/>
    </xf>
    <xf numFmtId="0" fontId="22" fillId="3" borderId="0" xfId="6" applyFont="1" applyFill="1" applyAlignment="1">
      <alignment horizontal="center" vertical="center"/>
    </xf>
    <xf numFmtId="0" fontId="0" fillId="3" borderId="0" xfId="0" applyFill="1" applyAlignment="1">
      <alignment horizontal="center" vertical="center"/>
    </xf>
    <xf numFmtId="0" fontId="46" fillId="3" borderId="0" xfId="2" applyFont="1" applyFill="1" applyAlignment="1" applyProtection="1">
      <alignment horizontal="center" vertical="center"/>
      <protection hidden="1"/>
    </xf>
    <xf numFmtId="0" fontId="39" fillId="3" borderId="0" xfId="0" applyFont="1" applyFill="1" applyAlignment="1">
      <alignment vertical="center"/>
    </xf>
    <xf numFmtId="0" fontId="0" fillId="3" borderId="12" xfId="0" applyFill="1" applyBorder="1" applyAlignment="1">
      <alignment vertical="center"/>
    </xf>
    <xf numFmtId="0" fontId="0" fillId="3" borderId="13" xfId="0" applyFill="1" applyBorder="1" applyAlignment="1">
      <alignment vertical="center"/>
    </xf>
    <xf numFmtId="0" fontId="22" fillId="0" borderId="0" xfId="0" applyFont="1" applyAlignment="1">
      <alignment horizontal="left" vertical="center"/>
    </xf>
    <xf numFmtId="0" fontId="18" fillId="8" borderId="0" xfId="2" applyFont="1" applyFill="1" applyAlignment="1">
      <alignment horizontal="center" vertical="center"/>
    </xf>
    <xf numFmtId="0" fontId="0" fillId="3" borderId="0" xfId="0" applyFill="1"/>
    <xf numFmtId="0" fontId="50" fillId="3" borderId="0" xfId="2" applyFont="1" applyFill="1" applyAlignment="1" applyProtection="1">
      <alignment horizontal="left" vertical="center"/>
      <protection locked="0"/>
    </xf>
    <xf numFmtId="0" fontId="19" fillId="3" borderId="0" xfId="0" applyFont="1" applyFill="1" applyAlignment="1">
      <alignment vertical="center"/>
    </xf>
    <xf numFmtId="0" fontId="50" fillId="3" borderId="0" xfId="2" applyFont="1" applyFill="1" applyAlignment="1" applyProtection="1">
      <alignment horizontal="center" vertical="center"/>
      <protection locked="0"/>
    </xf>
    <xf numFmtId="0" fontId="51" fillId="3" borderId="0" xfId="2" applyFont="1" applyFill="1" applyAlignment="1" applyProtection="1">
      <alignment horizontal="left" vertical="center"/>
      <protection locked="0"/>
    </xf>
    <xf numFmtId="0" fontId="20" fillId="9" borderId="0" xfId="4" applyFont="1" applyFill="1" applyAlignment="1">
      <alignment horizontal="center" vertical="center"/>
    </xf>
    <xf numFmtId="0" fontId="21" fillId="10" borderId="0" xfId="4" applyFont="1" applyFill="1" applyAlignment="1">
      <alignment horizontal="center" vertical="center"/>
    </xf>
    <xf numFmtId="0" fontId="23" fillId="3" borderId="0" xfId="2" applyFont="1" applyFill="1" applyAlignment="1">
      <alignment horizontal="right" vertical="center"/>
    </xf>
    <xf numFmtId="0" fontId="20" fillId="22" borderId="0" xfId="2" applyFont="1" applyFill="1" applyAlignment="1">
      <alignment horizontal="center" vertical="center"/>
    </xf>
    <xf numFmtId="0" fontId="27" fillId="3" borderId="0" xfId="2" applyFont="1" applyFill="1" applyAlignment="1" applyProtection="1">
      <alignment horizontal="center"/>
      <protection locked="0"/>
    </xf>
    <xf numFmtId="0" fontId="39" fillId="4" borderId="0" xfId="2" applyFont="1" applyFill="1" applyAlignment="1" applyProtection="1">
      <alignment horizontal="center" vertical="center" wrapText="1"/>
      <protection hidden="1"/>
    </xf>
    <xf numFmtId="0" fontId="52" fillId="15" borderId="0" xfId="0" applyFont="1" applyFill="1" applyAlignment="1">
      <alignment horizontal="left" vertical="center"/>
    </xf>
    <xf numFmtId="0" fontId="53" fillId="15" borderId="0" xfId="0" applyFont="1" applyFill="1" applyAlignment="1">
      <alignment horizontal="left" vertical="center"/>
    </xf>
    <xf numFmtId="0" fontId="39" fillId="13" borderId="0" xfId="2" applyFont="1" applyFill="1" applyAlignment="1">
      <alignment horizontal="left" vertical="center"/>
    </xf>
    <xf numFmtId="0" fontId="23" fillId="13" borderId="0" xfId="2" applyFont="1" applyFill="1" applyAlignment="1">
      <alignment horizontal="center" vertical="center"/>
    </xf>
    <xf numFmtId="0" fontId="54" fillId="18" borderId="0" xfId="2" applyFont="1" applyFill="1" applyAlignment="1" applyProtection="1">
      <alignment vertical="center"/>
      <protection hidden="1"/>
    </xf>
    <xf numFmtId="0" fontId="27" fillId="3" borderId="0" xfId="2" applyFont="1" applyFill="1" applyAlignment="1" applyProtection="1">
      <alignment horizontal="left" vertical="center"/>
      <protection locked="0"/>
    </xf>
    <xf numFmtId="0" fontId="28" fillId="3" borderId="0" xfId="0" applyFont="1" applyFill="1" applyAlignment="1">
      <alignment horizontal="center" vertical="center"/>
    </xf>
    <xf numFmtId="0" fontId="22" fillId="12" borderId="0" xfId="3" applyFont="1" applyFill="1" applyAlignment="1">
      <alignment vertical="center"/>
    </xf>
    <xf numFmtId="0" fontId="55" fillId="3" borderId="0" xfId="2" applyFont="1" applyFill="1" applyAlignment="1" applyProtection="1">
      <alignment horizontal="left" vertical="center"/>
      <protection locked="0"/>
    </xf>
    <xf numFmtId="0" fontId="46" fillId="3" borderId="0" xfId="2" applyFont="1" applyFill="1" applyAlignment="1" applyProtection="1">
      <alignment horizontal="center" vertical="center" wrapText="1"/>
      <protection hidden="1"/>
    </xf>
    <xf numFmtId="0" fontId="29" fillId="3" borderId="0" xfId="0" applyFont="1" applyFill="1" applyAlignment="1">
      <alignment horizontal="left" vertical="center"/>
    </xf>
    <xf numFmtId="0" fontId="39" fillId="3" borderId="0" xfId="0" applyFont="1" applyFill="1"/>
    <xf numFmtId="0" fontId="32" fillId="3" borderId="0" xfId="2" applyFont="1" applyFill="1" applyAlignment="1" applyProtection="1">
      <alignment horizontal="center" vertical="center"/>
      <protection locked="0"/>
    </xf>
    <xf numFmtId="164" fontId="47" fillId="15" borderId="0" xfId="6" applyNumberFormat="1" applyFont="1" applyFill="1" applyAlignment="1">
      <alignment horizontal="center" vertical="center"/>
    </xf>
    <xf numFmtId="164" fontId="47" fillId="3" borderId="0" xfId="6" applyNumberFormat="1" applyFont="1" applyFill="1" applyAlignment="1">
      <alignment horizontal="center" vertical="center"/>
    </xf>
    <xf numFmtId="0" fontId="33" fillId="15" borderId="0" xfId="0" applyFont="1" applyFill="1" applyAlignment="1">
      <alignment horizontal="center"/>
    </xf>
    <xf numFmtId="0" fontId="29" fillId="12" borderId="0" xfId="3" applyFont="1" applyFill="1" applyAlignment="1">
      <alignment horizontal="right" vertical="center"/>
    </xf>
    <xf numFmtId="0" fontId="41" fillId="16" borderId="0" xfId="6" applyFont="1" applyFill="1" applyAlignment="1">
      <alignment horizontal="center" vertical="center"/>
    </xf>
    <xf numFmtId="0" fontId="38" fillId="17" borderId="0" xfId="6" applyFont="1" applyFill="1" applyAlignment="1">
      <alignment horizontal="center" vertical="center"/>
    </xf>
    <xf numFmtId="0" fontId="54" fillId="18" borderId="0" xfId="2" applyFont="1" applyFill="1" applyAlignment="1" applyProtection="1">
      <alignment horizontal="center" vertical="center"/>
      <protection hidden="1"/>
    </xf>
    <xf numFmtId="0" fontId="40" fillId="10" borderId="0" xfId="6" applyFont="1" applyFill="1" applyAlignment="1">
      <alignment horizontal="center" vertical="center"/>
    </xf>
    <xf numFmtId="0" fontId="42" fillId="10" borderId="0" xfId="6" applyFont="1" applyFill="1" applyAlignment="1">
      <alignment horizontal="right" vertical="center"/>
    </xf>
    <xf numFmtId="0" fontId="56" fillId="3" borderId="0" xfId="2" applyFont="1" applyFill="1" applyAlignment="1" applyProtection="1">
      <alignment horizontal="left" vertical="center"/>
      <protection locked="0"/>
    </xf>
    <xf numFmtId="0" fontId="43" fillId="18" borderId="0" xfId="2" applyFont="1" applyFill="1" applyAlignment="1">
      <alignment horizontal="left" vertical="center"/>
    </xf>
    <xf numFmtId="0" fontId="49" fillId="23" borderId="0" xfId="0" applyFont="1" applyFill="1" applyAlignment="1">
      <alignment horizontal="right"/>
    </xf>
    <xf numFmtId="0" fontId="38" fillId="7" borderId="0" xfId="3" applyFont="1" applyFill="1" applyAlignment="1">
      <alignment horizontal="right" vertical="center"/>
    </xf>
    <xf numFmtId="0" fontId="38" fillId="7" borderId="0" xfId="0" applyFont="1" applyFill="1" applyAlignment="1">
      <alignment horizontal="right" vertical="center"/>
    </xf>
    <xf numFmtId="0" fontId="57" fillId="7" borderId="0" xfId="0" applyFont="1" applyFill="1" applyAlignment="1">
      <alignment horizontal="center" vertical="center"/>
    </xf>
    <xf numFmtId="0" fontId="39" fillId="3" borderId="16" xfId="0" applyFont="1" applyFill="1" applyBorder="1"/>
    <xf numFmtId="0" fontId="37" fillId="0" borderId="0" xfId="7" applyFont="1" applyAlignment="1">
      <alignment horizontal="left" vertical="center"/>
    </xf>
    <xf numFmtId="0" fontId="38" fillId="7" borderId="17" xfId="3" applyFont="1" applyFill="1" applyBorder="1" applyAlignment="1">
      <alignment horizontal="center" vertical="center"/>
    </xf>
    <xf numFmtId="164" fontId="38" fillId="14" borderId="0" xfId="6" applyNumberFormat="1" applyFont="1" applyFill="1" applyAlignment="1">
      <alignment horizontal="center" vertical="center"/>
    </xf>
    <xf numFmtId="0" fontId="58" fillId="3" borderId="0" xfId="2" applyFont="1" applyFill="1" applyAlignment="1" applyProtection="1">
      <alignment horizontal="left" vertical="center"/>
      <protection locked="0"/>
    </xf>
    <xf numFmtId="0" fontId="44" fillId="19" borderId="0" xfId="0" applyFont="1" applyFill="1"/>
    <xf numFmtId="0" fontId="0" fillId="3" borderId="0" xfId="0" applyFill="1" applyAlignment="1">
      <alignment horizontal="left"/>
    </xf>
    <xf numFmtId="0" fontId="3" fillId="3" borderId="0" xfId="0" applyFont="1" applyFill="1" applyAlignment="1">
      <alignment horizontal="left"/>
    </xf>
    <xf numFmtId="0" fontId="59" fillId="3" borderId="0" xfId="0" applyFont="1" applyFill="1" applyAlignment="1">
      <alignment vertical="center"/>
    </xf>
    <xf numFmtId="0" fontId="62" fillId="3" borderId="0" xfId="0" applyFont="1" applyFill="1" applyAlignment="1">
      <alignment horizontal="left" vertical="center" indent="1"/>
    </xf>
    <xf numFmtId="0" fontId="30" fillId="3" borderId="0" xfId="0" applyFont="1" applyFill="1" applyAlignment="1">
      <alignment horizontal="left" vertical="center" indent="1"/>
    </xf>
    <xf numFmtId="0" fontId="63" fillId="3" borderId="0" xfId="0" applyFont="1" applyFill="1" applyAlignment="1">
      <alignment vertical="center"/>
    </xf>
    <xf numFmtId="0" fontId="53" fillId="3" borderId="0" xfId="0" applyFont="1" applyFill="1" applyAlignment="1">
      <alignment horizontal="left" vertical="center"/>
    </xf>
    <xf numFmtId="0" fontId="39" fillId="3" borderId="0" xfId="0" applyFont="1" applyFill="1" applyAlignment="1">
      <alignment horizontal="left" vertical="center"/>
    </xf>
    <xf numFmtId="0" fontId="44" fillId="7" borderId="0" xfId="0" applyFont="1" applyFill="1" applyAlignment="1">
      <alignment vertical="center"/>
    </xf>
    <xf numFmtId="0" fontId="44" fillId="7" borderId="0" xfId="0" applyFont="1" applyFill="1" applyAlignment="1">
      <alignment horizontal="left" vertical="center"/>
    </xf>
    <xf numFmtId="0" fontId="49" fillId="7" borderId="0" xfId="0" applyFont="1" applyFill="1" applyAlignment="1">
      <alignment horizontal="right"/>
    </xf>
    <xf numFmtId="0" fontId="18" fillId="7" borderId="18" xfId="2" applyFont="1" applyFill="1" applyBorder="1" applyAlignment="1">
      <alignment horizontal="center" vertical="center"/>
    </xf>
    <xf numFmtId="0" fontId="44" fillId="4" borderId="0" xfId="0" applyFont="1" applyFill="1"/>
    <xf numFmtId="0" fontId="44" fillId="4" borderId="0" xfId="0" applyFont="1" applyFill="1" applyAlignment="1">
      <alignment horizontal="left" vertical="center"/>
    </xf>
    <xf numFmtId="0" fontId="49" fillId="4" borderId="0" xfId="0" applyFont="1" applyFill="1" applyAlignment="1">
      <alignment horizontal="right"/>
    </xf>
    <xf numFmtId="0" fontId="38" fillId="4" borderId="0" xfId="3" applyFont="1" applyFill="1" applyAlignment="1">
      <alignment horizontal="right" vertical="center"/>
    </xf>
    <xf numFmtId="0" fontId="38" fillId="4" borderId="0" xfId="0" applyFont="1" applyFill="1" applyAlignment="1">
      <alignment horizontal="right" vertical="center"/>
    </xf>
    <xf numFmtId="0" fontId="57" fillId="4" borderId="0" xfId="0" applyFont="1" applyFill="1" applyAlignment="1">
      <alignment horizontal="center" vertical="center"/>
    </xf>
    <xf numFmtId="0" fontId="44" fillId="24" borderId="0" xfId="0" applyFont="1" applyFill="1"/>
    <xf numFmtId="0" fontId="44" fillId="4" borderId="0" xfId="0" applyFont="1" applyFill="1" applyAlignment="1">
      <alignment vertical="center"/>
    </xf>
    <xf numFmtId="0" fontId="63" fillId="3" borderId="0" xfId="0" applyFont="1" applyFill="1"/>
    <xf numFmtId="0" fontId="64" fillId="3" borderId="0" xfId="8" applyFont="1" applyFill="1" applyAlignment="1">
      <alignment horizontal="center" vertical="center"/>
    </xf>
    <xf numFmtId="0" fontId="41" fillId="3" borderId="0" xfId="0" applyFont="1" applyFill="1"/>
    <xf numFmtId="0" fontId="65" fillId="3" borderId="7" xfId="0" applyFont="1" applyFill="1" applyBorder="1" applyAlignment="1">
      <alignment wrapText="1"/>
    </xf>
    <xf numFmtId="0" fontId="65" fillId="3" borderId="0" xfId="0" applyFont="1" applyFill="1" applyAlignment="1">
      <alignment horizontal="center" wrapText="1"/>
    </xf>
    <xf numFmtId="0" fontId="38" fillId="3" borderId="0" xfId="0" applyFont="1" applyFill="1" applyAlignment="1">
      <alignment horizontal="right" vertical="center"/>
    </xf>
    <xf numFmtId="0" fontId="66" fillId="3" borderId="0" xfId="8" applyFont="1" applyFill="1" applyAlignment="1">
      <alignment horizontal="center" vertical="center"/>
    </xf>
    <xf numFmtId="0" fontId="7" fillId="25" borderId="0" xfId="0" applyFont="1" applyFill="1" applyAlignment="1">
      <alignment horizontal="left" vertical="center"/>
    </xf>
    <xf numFmtId="0" fontId="67" fillId="3" borderId="7" xfId="0" applyFont="1" applyFill="1" applyBorder="1" applyAlignment="1">
      <alignment vertical="top"/>
    </xf>
    <xf numFmtId="0" fontId="67" fillId="3" borderId="25" xfId="0" applyFont="1" applyFill="1" applyBorder="1" applyAlignment="1">
      <alignment vertical="top"/>
    </xf>
    <xf numFmtId="0" fontId="0" fillId="0" borderId="0" xfId="0" applyAlignment="1">
      <alignment horizontal="left" vertical="center" indent="1"/>
    </xf>
    <xf numFmtId="0" fontId="47" fillId="3" borderId="0" xfId="0" applyFont="1" applyFill="1" applyAlignment="1">
      <alignment vertical="center"/>
    </xf>
    <xf numFmtId="0" fontId="68" fillId="0" borderId="0" xfId="0" applyFont="1" applyAlignment="1">
      <alignment horizontal="left" vertical="center" indent="1"/>
    </xf>
    <xf numFmtId="0" fontId="26" fillId="0" borderId="0" xfId="0" applyFont="1" applyAlignment="1">
      <alignment vertical="center"/>
    </xf>
    <xf numFmtId="0" fontId="33" fillId="15" borderId="12" xfId="0" applyFont="1" applyFill="1" applyBorder="1" applyAlignment="1">
      <alignment horizontal="center"/>
    </xf>
    <xf numFmtId="0" fontId="20" fillId="29" borderId="6" xfId="3" applyFont="1" applyFill="1" applyBorder="1" applyAlignment="1">
      <alignment horizontal="left" vertical="center"/>
    </xf>
    <xf numFmtId="0" fontId="3" fillId="3" borderId="0" xfId="0" applyFont="1" applyFill="1" applyAlignment="1">
      <alignment horizontal="left" vertical="center" indent="1"/>
    </xf>
    <xf numFmtId="0" fontId="68" fillId="3" borderId="0" xfId="0" applyFont="1" applyFill="1" applyAlignment="1">
      <alignment vertical="center"/>
    </xf>
    <xf numFmtId="0" fontId="0" fillId="3" borderId="0" xfId="0" applyFill="1" applyAlignment="1">
      <alignment horizontal="left" vertical="center" indent="1"/>
    </xf>
    <xf numFmtId="0" fontId="68" fillId="3" borderId="0" xfId="0" applyFont="1" applyFill="1" applyAlignment="1">
      <alignment horizontal="left" vertical="center" indent="1"/>
    </xf>
    <xf numFmtId="0" fontId="0" fillId="3" borderId="0" xfId="0" applyFill="1" applyAlignment="1">
      <alignment horizontal="left" vertical="center" indent="2"/>
    </xf>
    <xf numFmtId="0" fontId="26" fillId="3" borderId="0" xfId="0" applyFont="1" applyFill="1" applyAlignment="1">
      <alignment vertical="center"/>
    </xf>
    <xf numFmtId="0" fontId="26" fillId="3" borderId="9" xfId="0" applyFont="1" applyFill="1" applyBorder="1" applyAlignment="1">
      <alignment horizontal="left" vertical="center"/>
    </xf>
    <xf numFmtId="0" fontId="72" fillId="18" borderId="0" xfId="0" applyFont="1" applyFill="1" applyAlignment="1">
      <alignment horizontal="center" vertical="center"/>
    </xf>
    <xf numFmtId="0" fontId="72" fillId="27" borderId="0" xfId="0" applyFont="1" applyFill="1" applyAlignment="1">
      <alignment horizontal="center" vertical="center"/>
    </xf>
    <xf numFmtId="0" fontId="39" fillId="26" borderId="0" xfId="0" applyFont="1" applyFill="1" applyAlignment="1">
      <alignment vertical="center"/>
    </xf>
    <xf numFmtId="0" fontId="70" fillId="0" borderId="0" xfId="0" applyFont="1" applyAlignment="1">
      <alignment horizontal="left" vertical="center"/>
    </xf>
    <xf numFmtId="0" fontId="70" fillId="0" borderId="0" xfId="0" applyFont="1"/>
    <xf numFmtId="0" fontId="71" fillId="0" borderId="0" xfId="0" applyFont="1"/>
    <xf numFmtId="0" fontId="20" fillId="9" borderId="2" xfId="4" applyFont="1" applyFill="1" applyBorder="1" applyAlignment="1">
      <alignment horizontal="center" vertical="center"/>
    </xf>
    <xf numFmtId="0" fontId="70" fillId="0" borderId="12" xfId="0" applyFont="1" applyBorder="1"/>
    <xf numFmtId="0" fontId="39" fillId="26" borderId="12" xfId="0" applyFont="1" applyFill="1" applyBorder="1" applyAlignment="1">
      <alignment vertical="center"/>
    </xf>
    <xf numFmtId="0" fontId="0" fillId="0" borderId="12" xfId="0" applyBorder="1"/>
    <xf numFmtId="0" fontId="20" fillId="28" borderId="13" xfId="4" applyFont="1" applyFill="1" applyBorder="1" applyAlignment="1">
      <alignment horizontal="center" vertical="center"/>
    </xf>
    <xf numFmtId="0" fontId="47" fillId="14" borderId="0" xfId="0" applyFont="1" applyFill="1" applyAlignment="1">
      <alignment horizontal="center" vertical="center"/>
    </xf>
    <xf numFmtId="0" fontId="20" fillId="18" borderId="0" xfId="6" applyFont="1" applyFill="1" applyAlignment="1">
      <alignment horizontal="center" vertical="center"/>
    </xf>
    <xf numFmtId="0" fontId="73" fillId="18" borderId="0" xfId="2" applyFont="1" applyFill="1" applyAlignment="1" applyProtection="1">
      <alignment horizontal="center" vertical="center"/>
      <protection locked="0"/>
    </xf>
    <xf numFmtId="0" fontId="20" fillId="29" borderId="0" xfId="3" applyFont="1" applyFill="1" applyAlignment="1">
      <alignment horizontal="right" vertical="center"/>
    </xf>
    <xf numFmtId="0" fontId="54" fillId="27" borderId="0" xfId="2" applyFont="1" applyFill="1" applyAlignment="1" applyProtection="1">
      <alignment horizontal="center" vertical="center"/>
      <protection hidden="1"/>
    </xf>
    <xf numFmtId="0" fontId="44" fillId="4" borderId="12" xfId="0" applyFont="1" applyFill="1" applyBorder="1" applyAlignment="1">
      <alignment vertical="center"/>
    </xf>
    <xf numFmtId="0" fontId="44" fillId="4" borderId="12" xfId="0" applyFont="1" applyFill="1" applyBorder="1" applyAlignment="1">
      <alignment horizontal="left" vertical="center"/>
    </xf>
    <xf numFmtId="0" fontId="49" fillId="4" borderId="12" xfId="0" applyFont="1" applyFill="1" applyBorder="1" applyAlignment="1">
      <alignment horizontal="right"/>
    </xf>
    <xf numFmtId="0" fontId="70" fillId="0" borderId="12" xfId="0" applyFont="1" applyBorder="1" applyAlignment="1">
      <alignment horizontal="left" vertical="center"/>
    </xf>
    <xf numFmtId="0" fontId="39" fillId="18" borderId="0" xfId="2" applyFont="1" applyFill="1" applyAlignment="1">
      <alignment horizontal="left" vertical="center"/>
    </xf>
    <xf numFmtId="0" fontId="18" fillId="18" borderId="0" xfId="2" applyFont="1" applyFill="1" applyAlignment="1">
      <alignment horizontal="center" vertical="center"/>
    </xf>
    <xf numFmtId="0" fontId="23" fillId="18" borderId="0" xfId="2" applyFont="1" applyFill="1" applyAlignment="1">
      <alignment horizontal="center" vertical="center"/>
    </xf>
    <xf numFmtId="0" fontId="4" fillId="18" borderId="0" xfId="2" applyFont="1" applyFill="1" applyAlignment="1">
      <alignment horizontal="left" vertical="center"/>
    </xf>
    <xf numFmtId="0" fontId="74" fillId="18" borderId="0" xfId="2" applyFont="1" applyFill="1" applyAlignment="1">
      <alignment horizontal="center" vertical="center"/>
    </xf>
    <xf numFmtId="0" fontId="72" fillId="18" borderId="0" xfId="2" applyFont="1" applyFill="1" applyAlignment="1">
      <alignment horizontal="center" vertical="center"/>
    </xf>
    <xf numFmtId="0" fontId="41" fillId="3" borderId="0" xfId="0" applyFont="1" applyFill="1" applyAlignment="1">
      <alignment vertical="center"/>
    </xf>
    <xf numFmtId="0" fontId="38" fillId="3" borderId="0" xfId="3" applyFont="1" applyFill="1" applyAlignment="1">
      <alignment horizontal="center" vertical="center"/>
    </xf>
    <xf numFmtId="164" fontId="47" fillId="14" borderId="0" xfId="6" applyNumberFormat="1" applyFont="1" applyFill="1" applyAlignment="1">
      <alignment horizontal="right" vertical="center"/>
    </xf>
    <xf numFmtId="0" fontId="41" fillId="20" borderId="1" xfId="6" applyFont="1" applyFill="1" applyBorder="1" applyAlignment="1">
      <alignment horizontal="center" vertical="center"/>
    </xf>
    <xf numFmtId="0" fontId="42" fillId="20" borderId="0" xfId="6" applyFont="1" applyFill="1" applyAlignment="1">
      <alignment horizontal="left" vertical="center"/>
    </xf>
    <xf numFmtId="0" fontId="22" fillId="20" borderId="0" xfId="6" applyFont="1" applyFill="1" applyAlignment="1">
      <alignment horizontal="center" vertical="center"/>
    </xf>
    <xf numFmtId="0" fontId="33" fillId="15" borderId="12" xfId="0" applyFont="1" applyFill="1" applyBorder="1" applyAlignment="1">
      <alignment horizontal="center" vertical="center"/>
    </xf>
    <xf numFmtId="0" fontId="39" fillId="3" borderId="0" xfId="2" applyFont="1" applyFill="1" applyAlignment="1">
      <alignment horizontal="left" vertical="center"/>
    </xf>
    <xf numFmtId="0" fontId="18" fillId="3" borderId="0" xfId="2" applyFont="1" applyFill="1" applyAlignment="1">
      <alignment horizontal="center" vertical="center"/>
    </xf>
    <xf numFmtId="0" fontId="23" fillId="3" borderId="0" xfId="2" applyFont="1" applyFill="1" applyAlignment="1">
      <alignment horizontal="center" vertical="center"/>
    </xf>
    <xf numFmtId="0" fontId="28" fillId="10" borderId="0" xfId="0" applyFont="1" applyFill="1" applyAlignment="1">
      <alignment horizontal="center" vertical="center"/>
    </xf>
    <xf numFmtId="0" fontId="22" fillId="3" borderId="0" xfId="2" applyFont="1" applyFill="1" applyAlignment="1">
      <alignment horizontal="right" vertical="center"/>
    </xf>
    <xf numFmtId="0" fontId="22" fillId="3" borderId="8" xfId="2" applyFont="1" applyFill="1" applyBorder="1" applyAlignment="1">
      <alignment horizontal="right" vertical="center"/>
    </xf>
    <xf numFmtId="0" fontId="0" fillId="13" borderId="7" xfId="0" applyFill="1" applyBorder="1" applyAlignment="1">
      <alignment horizontal="left" vertical="center"/>
    </xf>
    <xf numFmtId="0" fontId="0" fillId="13" borderId="0" xfId="0" applyFill="1"/>
    <xf numFmtId="0" fontId="28" fillId="13" borderId="0" xfId="0" applyFont="1" applyFill="1" applyAlignment="1">
      <alignment horizontal="center" vertical="center"/>
    </xf>
    <xf numFmtId="0" fontId="27" fillId="13" borderId="0" xfId="2" applyFont="1" applyFill="1" applyAlignment="1" applyProtection="1">
      <alignment horizontal="center" vertical="center"/>
      <protection locked="0"/>
    </xf>
    <xf numFmtId="0" fontId="22" fillId="13" borderId="0" xfId="2" applyFont="1" applyFill="1" applyAlignment="1" applyProtection="1">
      <alignment horizontal="center" vertical="center"/>
      <protection hidden="1"/>
    </xf>
    <xf numFmtId="0" fontId="28" fillId="13" borderId="8" xfId="0" applyFont="1" applyFill="1" applyBorder="1" applyAlignment="1">
      <alignment horizontal="center" vertical="center"/>
    </xf>
    <xf numFmtId="0" fontId="0" fillId="0" borderId="9" xfId="0" applyBorder="1" applyAlignment="1">
      <alignment vertical="center"/>
    </xf>
    <xf numFmtId="0" fontId="31" fillId="3" borderId="0" xfId="0" applyFont="1" applyFill="1" applyAlignment="1">
      <alignment horizontal="center" vertical="center"/>
    </xf>
    <xf numFmtId="0" fontId="22" fillId="30" borderId="6" xfId="3" applyFont="1" applyFill="1" applyBorder="1" applyAlignment="1">
      <alignment horizontal="left" vertical="center"/>
    </xf>
    <xf numFmtId="0" fontId="22" fillId="13" borderId="0" xfId="6" applyFont="1" applyFill="1" applyAlignment="1">
      <alignment horizontal="center" vertical="center"/>
    </xf>
    <xf numFmtId="0" fontId="22" fillId="30" borderId="0" xfId="3" applyFont="1" applyFill="1" applyAlignment="1">
      <alignment horizontal="right" vertical="center"/>
    </xf>
    <xf numFmtId="0" fontId="39" fillId="13" borderId="0" xfId="0" applyFont="1" applyFill="1" applyAlignment="1">
      <alignment vertical="center"/>
    </xf>
    <xf numFmtId="0" fontId="39" fillId="13" borderId="13" xfId="0" applyFont="1" applyFill="1" applyBorder="1" applyAlignment="1">
      <alignment vertical="center"/>
    </xf>
    <xf numFmtId="0" fontId="65" fillId="19" borderId="3" xfId="0" applyFont="1" applyFill="1" applyBorder="1" applyAlignment="1">
      <alignment wrapText="1"/>
    </xf>
    <xf numFmtId="0" fontId="3" fillId="19" borderId="0" xfId="0" applyFont="1" applyFill="1" applyAlignment="1">
      <alignment horizontal="right" vertical="center"/>
    </xf>
    <xf numFmtId="0" fontId="38" fillId="3" borderId="0" xfId="3" applyFont="1" applyFill="1" applyAlignment="1">
      <alignment horizontal="right" vertical="center"/>
    </xf>
    <xf numFmtId="0" fontId="0" fillId="19" borderId="0" xfId="0" applyFill="1" applyAlignment="1">
      <alignment vertical="center"/>
    </xf>
    <xf numFmtId="0" fontId="39" fillId="19" borderId="0" xfId="0" applyFont="1" applyFill="1" applyAlignment="1">
      <alignment horizontal="left" vertical="center"/>
    </xf>
    <xf numFmtId="0" fontId="40" fillId="19" borderId="0" xfId="2" applyFont="1" applyFill="1" applyAlignment="1">
      <alignment horizontal="center" vertical="center"/>
    </xf>
    <xf numFmtId="0" fontId="39" fillId="19" borderId="0" xfId="0" applyFont="1" applyFill="1" applyAlignment="1">
      <alignment horizontal="center" vertical="center"/>
    </xf>
    <xf numFmtId="0" fontId="67" fillId="31" borderId="30" xfId="0" applyFont="1" applyFill="1" applyBorder="1" applyAlignment="1">
      <alignment horizontal="center" vertical="center"/>
    </xf>
    <xf numFmtId="0" fontId="67" fillId="31" borderId="31" xfId="0" applyFont="1" applyFill="1" applyBorder="1" applyAlignment="1">
      <alignment horizontal="center" vertical="center"/>
    </xf>
    <xf numFmtId="0" fontId="2" fillId="32" borderId="0" xfId="2" applyFont="1" applyFill="1" applyAlignment="1">
      <alignment horizontal="center" vertical="center"/>
    </xf>
    <xf numFmtId="0" fontId="7" fillId="32" borderId="0" xfId="0" applyFont="1" applyFill="1" applyAlignment="1">
      <alignment horizontal="left" vertical="center"/>
    </xf>
    <xf numFmtId="164" fontId="47" fillId="14" borderId="0" xfId="6" applyNumberFormat="1" applyFont="1" applyFill="1" applyAlignment="1">
      <alignment horizontal="center" vertical="center"/>
    </xf>
    <xf numFmtId="0" fontId="51" fillId="3" borderId="0" xfId="2" applyFont="1" applyFill="1" applyAlignment="1" applyProtection="1">
      <alignment horizontal="center" vertical="center" wrapText="1"/>
      <protection locked="0"/>
    </xf>
    <xf numFmtId="0" fontId="40" fillId="10" borderId="33" xfId="6" applyFont="1" applyFill="1" applyBorder="1" applyAlignment="1">
      <alignment horizontal="center" vertical="center"/>
    </xf>
    <xf numFmtId="0" fontId="37" fillId="0" borderId="33" xfId="7" applyFont="1" applyBorder="1" applyAlignment="1">
      <alignment horizontal="left" vertical="center"/>
    </xf>
    <xf numFmtId="0" fontId="64" fillId="3" borderId="33" xfId="8" applyFont="1" applyFill="1" applyBorder="1" applyAlignment="1">
      <alignment horizontal="center" vertical="center"/>
    </xf>
    <xf numFmtId="0" fontId="37" fillId="0" borderId="32" xfId="7" applyFont="1" applyBorder="1" applyAlignment="1">
      <alignment horizontal="left" vertical="center"/>
    </xf>
    <xf numFmtId="0" fontId="18" fillId="13" borderId="8" xfId="2" applyFont="1" applyFill="1" applyBorder="1" applyAlignment="1">
      <alignment horizontal="center" vertical="center"/>
    </xf>
    <xf numFmtId="0" fontId="22" fillId="12" borderId="8" xfId="3" applyFont="1" applyFill="1" applyBorder="1" applyAlignment="1">
      <alignment vertical="center"/>
    </xf>
    <xf numFmtId="0" fontId="0" fillId="3" borderId="8" xfId="0" applyFill="1" applyBorder="1"/>
    <xf numFmtId="164" fontId="47" fillId="3" borderId="8" xfId="6" applyNumberFormat="1" applyFont="1" applyFill="1" applyBorder="1" applyAlignment="1">
      <alignment horizontal="center" vertical="center"/>
    </xf>
    <xf numFmtId="0" fontId="29" fillId="12" borderId="8" xfId="3" applyFont="1" applyFill="1" applyBorder="1" applyAlignment="1">
      <alignment horizontal="right" vertical="center"/>
    </xf>
    <xf numFmtId="0" fontId="42" fillId="10" borderId="8" xfId="6" applyFont="1" applyFill="1" applyBorder="1" applyAlignment="1">
      <alignment horizontal="right" vertical="center"/>
    </xf>
    <xf numFmtId="0" fontId="38" fillId="7" borderId="8" xfId="0" applyFont="1" applyFill="1" applyBorder="1" applyAlignment="1">
      <alignment horizontal="center" vertical="center"/>
    </xf>
    <xf numFmtId="0" fontId="44" fillId="24" borderId="8" xfId="0" applyFont="1" applyFill="1" applyBorder="1"/>
    <xf numFmtId="0" fontId="44" fillId="19" borderId="12" xfId="0" applyFont="1" applyFill="1" applyBorder="1" applyAlignment="1">
      <alignment vertical="center"/>
    </xf>
    <xf numFmtId="0" fontId="44" fillId="19" borderId="12" xfId="0" applyFont="1" applyFill="1" applyBorder="1" applyAlignment="1">
      <alignment horizontal="left" vertical="center"/>
    </xf>
    <xf numFmtId="0" fontId="49" fillId="23" borderId="12" xfId="0" applyFont="1" applyFill="1" applyBorder="1" applyAlignment="1">
      <alignment horizontal="right"/>
    </xf>
    <xf numFmtId="0" fontId="57" fillId="7" borderId="12" xfId="0" applyFont="1" applyFill="1" applyBorder="1" applyAlignment="1">
      <alignment horizontal="center" vertical="center"/>
    </xf>
    <xf numFmtId="0" fontId="41" fillId="3" borderId="12" xfId="0" applyFont="1" applyFill="1" applyBorder="1"/>
    <xf numFmtId="0" fontId="44" fillId="24" borderId="12" xfId="0" applyFont="1" applyFill="1" applyBorder="1"/>
    <xf numFmtId="0" fontId="44" fillId="24" borderId="13" xfId="0" applyFont="1" applyFill="1" applyBorder="1"/>
    <xf numFmtId="0" fontId="1" fillId="0" borderId="0" xfId="9"/>
    <xf numFmtId="0" fontId="41" fillId="20" borderId="0" xfId="6" applyFont="1" applyFill="1" applyAlignment="1">
      <alignment horizontal="center" vertical="center"/>
    </xf>
    <xf numFmtId="0" fontId="20" fillId="33" borderId="0" xfId="3" applyFont="1" applyFill="1" applyAlignment="1">
      <alignment horizontal="center" vertical="center"/>
    </xf>
    <xf numFmtId="0" fontId="38" fillId="7" borderId="21" xfId="3" applyFont="1" applyFill="1" applyBorder="1" applyAlignment="1">
      <alignment horizontal="right" vertical="center"/>
    </xf>
    <xf numFmtId="0" fontId="18" fillId="7" borderId="21" xfId="2" applyFont="1" applyFill="1" applyBorder="1" applyAlignment="1">
      <alignment horizontal="center" vertical="center"/>
    </xf>
    <xf numFmtId="0" fontId="38" fillId="19" borderId="0" xfId="0" applyFont="1" applyFill="1" applyAlignment="1">
      <alignment horizontal="right" vertical="center"/>
    </xf>
    <xf numFmtId="0" fontId="38" fillId="7" borderId="0" xfId="0" applyFont="1" applyFill="1" applyAlignment="1">
      <alignment horizontal="center" vertical="center"/>
    </xf>
    <xf numFmtId="0" fontId="42" fillId="10" borderId="0" xfId="6" applyFont="1" applyFill="1" applyAlignment="1">
      <alignment horizontal="left" vertical="center"/>
    </xf>
    <xf numFmtId="0" fontId="39" fillId="26" borderId="35" xfId="0" applyFont="1" applyFill="1" applyBorder="1" applyAlignment="1">
      <alignment vertical="center"/>
    </xf>
    <xf numFmtId="0" fontId="39" fillId="26" borderId="34" xfId="0" applyFont="1" applyFill="1" applyBorder="1" applyAlignment="1">
      <alignment vertical="center"/>
    </xf>
    <xf numFmtId="0" fontId="21" fillId="10" borderId="2" xfId="4" applyFont="1" applyFill="1" applyBorder="1" applyAlignment="1">
      <alignment horizontal="center" vertical="center"/>
    </xf>
    <xf numFmtId="0" fontId="18" fillId="7" borderId="6" xfId="2" applyFont="1" applyFill="1" applyBorder="1" applyAlignment="1">
      <alignment horizontal="center" vertical="center"/>
    </xf>
    <xf numFmtId="0" fontId="18" fillId="4" borderId="6" xfId="2" applyFont="1" applyFill="1" applyBorder="1" applyAlignment="1">
      <alignment horizontal="center" vertical="center"/>
    </xf>
    <xf numFmtId="0" fontId="24" fillId="34" borderId="6" xfId="5" applyFont="1" applyFill="1" applyBorder="1" applyAlignment="1">
      <alignment vertical="center"/>
    </xf>
    <xf numFmtId="0" fontId="76" fillId="34" borderId="8" xfId="0" applyFont="1" applyFill="1" applyBorder="1" applyAlignment="1">
      <alignment horizontal="center" vertical="center"/>
    </xf>
    <xf numFmtId="0" fontId="38" fillId="34" borderId="6" xfId="3" applyFont="1" applyFill="1" applyBorder="1" applyAlignment="1">
      <alignment horizontal="center" vertical="center"/>
    </xf>
    <xf numFmtId="0" fontId="38" fillId="34" borderId="11" xfId="3" applyFont="1" applyFill="1" applyBorder="1" applyAlignment="1">
      <alignment horizontal="center" vertical="center"/>
    </xf>
    <xf numFmtId="0" fontId="76" fillId="34" borderId="13" xfId="0" applyFont="1" applyFill="1" applyBorder="1" applyAlignment="1">
      <alignment horizontal="center" vertical="center"/>
    </xf>
    <xf numFmtId="0" fontId="40" fillId="3" borderId="12" xfId="2" applyFont="1" applyFill="1" applyBorder="1" applyAlignment="1">
      <alignment horizontal="center"/>
    </xf>
    <xf numFmtId="0" fontId="76" fillId="34" borderId="9" xfId="0" applyFont="1" applyFill="1" applyBorder="1" applyAlignment="1">
      <alignment horizontal="center" vertical="center"/>
    </xf>
    <xf numFmtId="0" fontId="48" fillId="3" borderId="36" xfId="2" applyFont="1" applyFill="1" applyBorder="1" applyAlignment="1" applyProtection="1">
      <alignment vertical="center" wrapText="1"/>
      <protection locked="0"/>
    </xf>
    <xf numFmtId="0" fontId="38" fillId="35" borderId="12" xfId="0" applyFont="1" applyFill="1" applyBorder="1" applyAlignment="1">
      <alignment vertical="center"/>
    </xf>
    <xf numFmtId="0" fontId="77" fillId="35" borderId="12" xfId="2" applyFont="1" applyFill="1" applyBorder="1" applyAlignment="1" applyProtection="1">
      <alignment horizontal="left" vertical="center"/>
      <protection locked="0"/>
    </xf>
    <xf numFmtId="0" fontId="39" fillId="3" borderId="12" xfId="0" applyFont="1" applyFill="1" applyBorder="1" applyAlignment="1">
      <alignment horizontal="left" vertical="center"/>
    </xf>
    <xf numFmtId="0" fontId="77" fillId="35" borderId="8" xfId="2" applyFont="1" applyFill="1" applyBorder="1" applyAlignment="1">
      <alignment horizontal="left" vertical="center"/>
    </xf>
    <xf numFmtId="0" fontId="77" fillId="35" borderId="0" xfId="2" applyFont="1" applyFill="1" applyAlignment="1" applyProtection="1">
      <alignment horizontal="left" vertical="center"/>
      <protection locked="0"/>
    </xf>
    <xf numFmtId="0" fontId="78" fillId="14" borderId="23" xfId="0" applyFont="1" applyFill="1" applyBorder="1" applyAlignment="1">
      <alignment horizontal="center" vertical="center"/>
    </xf>
    <xf numFmtId="0" fontId="71" fillId="3" borderId="23" xfId="2" applyFont="1" applyFill="1" applyBorder="1" applyAlignment="1">
      <alignment horizontal="left" vertical="center"/>
    </xf>
    <xf numFmtId="0" fontId="3" fillId="35" borderId="0" xfId="0" applyFont="1" applyFill="1" applyAlignment="1">
      <alignment vertical="center"/>
    </xf>
    <xf numFmtId="0" fontId="13" fillId="35" borderId="0" xfId="0" applyFont="1" applyFill="1"/>
    <xf numFmtId="0" fontId="29" fillId="3" borderId="0" xfId="2" applyFont="1" applyFill="1" applyAlignment="1" applyProtection="1">
      <alignment horizontal="left" vertical="center"/>
      <protection locked="0"/>
    </xf>
    <xf numFmtId="0" fontId="79" fillId="35" borderId="0" xfId="2" applyFont="1" applyFill="1" applyAlignment="1" applyProtection="1">
      <alignment horizontal="center" vertical="center"/>
      <protection locked="0"/>
    </xf>
    <xf numFmtId="0" fontId="38" fillId="35" borderId="0" xfId="0" applyFont="1" applyFill="1" applyAlignment="1">
      <alignment vertical="center"/>
    </xf>
    <xf numFmtId="0" fontId="0" fillId="3" borderId="0" xfId="0" applyFill="1" applyAlignment="1">
      <alignment horizontal="left" vertical="center" wrapText="1"/>
    </xf>
    <xf numFmtId="0" fontId="5" fillId="3" borderId="0" xfId="1" applyFill="1" applyAlignment="1">
      <alignment horizontal="left" vertical="center" wrapText="1"/>
    </xf>
    <xf numFmtId="0" fontId="48" fillId="13" borderId="6" xfId="2" applyFont="1" applyFill="1" applyBorder="1" applyAlignment="1">
      <alignment horizontal="center" vertical="center"/>
    </xf>
    <xf numFmtId="0" fontId="48" fillId="13" borderId="11" xfId="2" applyFont="1" applyFill="1" applyBorder="1" applyAlignment="1">
      <alignment horizontal="center" vertical="center"/>
    </xf>
    <xf numFmtId="0" fontId="50" fillId="3" borderId="0" xfId="2" applyFont="1" applyFill="1" applyAlignment="1" applyProtection="1">
      <alignment horizontal="center" vertical="center"/>
      <protection locked="0"/>
    </xf>
    <xf numFmtId="0" fontId="69" fillId="3" borderId="19" xfId="0" applyFont="1" applyFill="1" applyBorder="1" applyAlignment="1">
      <alignment horizontal="center" vertical="center" wrapText="1"/>
    </xf>
    <xf numFmtId="0" fontId="69" fillId="3" borderId="26" xfId="0" applyFont="1" applyFill="1" applyBorder="1" applyAlignment="1">
      <alignment horizontal="center" vertical="center" wrapText="1"/>
    </xf>
    <xf numFmtId="0" fontId="69" fillId="3" borderId="21" xfId="0" applyFont="1" applyFill="1" applyBorder="1" applyAlignment="1">
      <alignment horizontal="center" vertical="center" wrapText="1"/>
    </xf>
    <xf numFmtId="0" fontId="69" fillId="3" borderId="27" xfId="0" applyFont="1" applyFill="1" applyBorder="1" applyAlignment="1">
      <alignment horizontal="center" vertical="center" wrapText="1"/>
    </xf>
    <xf numFmtId="0" fontId="69" fillId="3" borderId="22" xfId="0" applyFont="1" applyFill="1" applyBorder="1" applyAlignment="1">
      <alignment horizontal="center" vertical="center" wrapText="1"/>
    </xf>
    <xf numFmtId="0" fontId="69" fillId="3" borderId="28" xfId="0" applyFont="1" applyFill="1" applyBorder="1" applyAlignment="1">
      <alignment horizontal="center" vertical="center" wrapText="1"/>
    </xf>
    <xf numFmtId="0" fontId="48" fillId="13" borderId="4" xfId="2" applyFont="1" applyFill="1" applyBorder="1" applyAlignment="1">
      <alignment horizontal="center" vertical="center"/>
    </xf>
    <xf numFmtId="0" fontId="48" fillId="13" borderId="8" xfId="2" applyFont="1" applyFill="1" applyBorder="1" applyAlignment="1">
      <alignment horizontal="center" vertical="center"/>
    </xf>
    <xf numFmtId="0" fontId="22" fillId="3" borderId="0" xfId="2" applyFont="1" applyFill="1" applyAlignment="1">
      <alignment horizontal="center" vertical="center"/>
    </xf>
    <xf numFmtId="0" fontId="13" fillId="34" borderId="0" xfId="0" applyFont="1" applyFill="1" applyAlignment="1">
      <alignment horizontal="center" vertical="center"/>
    </xf>
    <xf numFmtId="0" fontId="51" fillId="3" borderId="19" xfId="2" applyFont="1" applyFill="1" applyBorder="1" applyAlignment="1" applyProtection="1">
      <alignment horizontal="center" vertical="center" wrapText="1"/>
      <protection locked="0"/>
    </xf>
    <xf numFmtId="0" fontId="51" fillId="3" borderId="20" xfId="2" applyFont="1" applyFill="1" applyBorder="1" applyAlignment="1" applyProtection="1">
      <alignment horizontal="center" vertical="center" wrapText="1"/>
      <protection locked="0"/>
    </xf>
    <xf numFmtId="0" fontId="51" fillId="3" borderId="26" xfId="2" applyFont="1" applyFill="1" applyBorder="1" applyAlignment="1" applyProtection="1">
      <alignment horizontal="center" vertical="center" wrapText="1"/>
      <protection locked="0"/>
    </xf>
    <xf numFmtId="0" fontId="51" fillId="3" borderId="22" xfId="2" applyFont="1" applyFill="1" applyBorder="1" applyAlignment="1" applyProtection="1">
      <alignment horizontal="center" vertical="center" wrapText="1"/>
      <protection locked="0"/>
    </xf>
    <xf numFmtId="0" fontId="51" fillId="3" borderId="23" xfId="2" applyFont="1" applyFill="1" applyBorder="1" applyAlignment="1" applyProtection="1">
      <alignment horizontal="center" vertical="center" wrapText="1"/>
      <protection locked="0"/>
    </xf>
    <xf numFmtId="0" fontId="51" fillId="3" borderId="28" xfId="2" applyFont="1" applyFill="1" applyBorder="1" applyAlignment="1" applyProtection="1">
      <alignment horizontal="center" vertical="center" wrapText="1"/>
      <protection locked="0"/>
    </xf>
    <xf numFmtId="0" fontId="0" fillId="13" borderId="8" xfId="0" applyFill="1" applyBorder="1" applyAlignment="1">
      <alignment horizontal="center" vertical="center"/>
    </xf>
    <xf numFmtId="0" fontId="39" fillId="3" borderId="9" xfId="0" applyFont="1" applyFill="1" applyBorder="1" applyAlignment="1">
      <alignment horizontal="left" vertical="center" wrapText="1"/>
    </xf>
    <xf numFmtId="0" fontId="31" fillId="3" borderId="0" xfId="0" applyFont="1" applyFill="1" applyAlignment="1">
      <alignment horizontal="center" vertical="center"/>
    </xf>
    <xf numFmtId="0" fontId="24" fillId="11" borderId="14" xfId="5" applyFont="1" applyFill="1" applyBorder="1" applyAlignment="1">
      <alignment horizontal="center" vertical="center"/>
    </xf>
    <xf numFmtId="0" fontId="24" fillId="11" borderId="6" xfId="5" applyFont="1" applyFill="1" applyBorder="1" applyAlignment="1">
      <alignment horizontal="center" vertical="center"/>
    </xf>
    <xf numFmtId="0" fontId="24" fillId="11" borderId="15" xfId="5" applyFont="1" applyFill="1" applyBorder="1" applyAlignment="1">
      <alignment horizontal="center" vertical="center"/>
    </xf>
    <xf numFmtId="0" fontId="0" fillId="3" borderId="29" xfId="0" applyFill="1" applyBorder="1" applyAlignment="1">
      <alignment horizontal="left" vertical="top" wrapText="1"/>
    </xf>
    <xf numFmtId="0" fontId="0" fillId="3" borderId="1" xfId="0" applyFill="1" applyBorder="1" applyAlignment="1">
      <alignment horizontal="left" vertical="top" wrapText="1"/>
    </xf>
    <xf numFmtId="0" fontId="0" fillId="3" borderId="4" xfId="0" applyFill="1" applyBorder="1" applyAlignment="1">
      <alignment horizontal="left" vertical="top" wrapText="1"/>
    </xf>
    <xf numFmtId="0" fontId="0" fillId="3" borderId="21" xfId="0" applyFill="1" applyBorder="1" applyAlignment="1">
      <alignment horizontal="left" vertical="top" wrapText="1"/>
    </xf>
    <xf numFmtId="0" fontId="0" fillId="3" borderId="0" xfId="0" applyFill="1" applyAlignment="1">
      <alignment horizontal="left" vertical="top" wrapText="1"/>
    </xf>
    <xf numFmtId="0" fontId="0" fillId="3" borderId="8" xfId="0" applyFill="1" applyBorder="1" applyAlignment="1">
      <alignment horizontal="left" vertical="top" wrapText="1"/>
    </xf>
    <xf numFmtId="0" fontId="0" fillId="3" borderId="22" xfId="0" applyFill="1" applyBorder="1" applyAlignment="1">
      <alignment horizontal="left" vertical="top" wrapText="1"/>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65" fillId="3" borderId="7" xfId="0" applyFont="1" applyFill="1" applyBorder="1" applyAlignment="1">
      <alignment horizontal="center" wrapText="1"/>
    </xf>
    <xf numFmtId="0" fontId="39" fillId="19" borderId="7" xfId="0" applyFont="1" applyFill="1" applyBorder="1" applyAlignment="1">
      <alignment horizontal="center" vertical="center" wrapText="1"/>
    </xf>
    <xf numFmtId="0" fontId="42" fillId="19" borderId="25" xfId="0" applyFont="1" applyFill="1" applyBorder="1" applyAlignment="1">
      <alignment horizontal="center" wrapText="1"/>
    </xf>
    <xf numFmtId="0" fontId="48" fillId="13" borderId="0" xfId="2" applyFont="1" applyFill="1" applyAlignment="1">
      <alignment horizontal="center" vertical="center"/>
    </xf>
    <xf numFmtId="0" fontId="75" fillId="3" borderId="0" xfId="2" applyFont="1" applyFill="1" applyAlignment="1" applyProtection="1">
      <alignment horizontal="left" vertical="center" wrapText="1"/>
      <protection locked="0"/>
    </xf>
    <xf numFmtId="0" fontId="75" fillId="3" borderId="8" xfId="2" applyFont="1" applyFill="1" applyBorder="1" applyAlignment="1" applyProtection="1">
      <alignment horizontal="left" vertical="center" wrapText="1"/>
      <protection locked="0"/>
    </xf>
  </cellXfs>
  <cellStyles count="10">
    <cellStyle name="Lien hypertexte" xfId="1" builtinId="8"/>
    <cellStyle name="Normal" xfId="0" builtinId="0"/>
    <cellStyle name="Normal 10 2 2 2 2 3 2 3 2 2 4 2" xfId="3" xr:uid="{0B5D675A-3399-4A32-974D-CC3707DAF4B0}"/>
    <cellStyle name="Normal 2 2 2 2 2" xfId="2" xr:uid="{23FA4BDA-DC3F-478D-BA91-D6E338289EAF}"/>
    <cellStyle name="Normal 2 2 2 2 3" xfId="8" xr:uid="{8596436A-492A-42C9-A350-9BB09ADBA5D7}"/>
    <cellStyle name="Normal 2 2 4" xfId="7" xr:uid="{79A5E901-DD4E-42DB-A1BD-467701B70713}"/>
    <cellStyle name="Normal 3 3 2" xfId="6" xr:uid="{A4E0213E-82F9-4556-B77F-61AAC94F49FF}"/>
    <cellStyle name="Normal 4 2 2 2 2 2 2 6 2 2 3 2 3 3 2 2 4 2" xfId="5" xr:uid="{F19328BE-88ED-4720-9413-8B38C61AC599}"/>
    <cellStyle name="Normal 4 3 4 2 2 2" xfId="4" xr:uid="{4BBDD29D-015B-406F-B6E3-E3EBCCCE4AC0}"/>
    <cellStyle name="Normal 4 7" xfId="9" xr:uid="{89489393-ADC0-4583-B3D5-EDD9674F05CA}"/>
  </cellStyles>
  <dxfs count="0"/>
  <tableStyles count="0" defaultTableStyle="TableStyleMedium2" defaultPivotStyle="PivotStyleLight16"/>
  <colors>
    <mruColors>
      <color rgb="FFDEC8EE"/>
      <color rgb="FFECDFF5"/>
      <color rgb="FFFFCC00"/>
      <color rgb="FF0033CC"/>
      <color rgb="FFFFFFB7"/>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67</xdr:row>
      <xdr:rowOff>1</xdr:rowOff>
    </xdr:from>
    <xdr:to>
      <xdr:col>2</xdr:col>
      <xdr:colOff>314325</xdr:colOff>
      <xdr:row>72</xdr:row>
      <xdr:rowOff>117209</xdr:rowOff>
    </xdr:to>
    <xdr:pic>
      <xdr:nvPicPr>
        <xdr:cNvPr id="2" name="Image 1">
          <a:extLst>
            <a:ext uri="{FF2B5EF4-FFF2-40B4-BE49-F238E27FC236}">
              <a16:creationId xmlns:a16="http://schemas.microsoft.com/office/drawing/2014/main" id="{B613AC25-3E8D-4FDC-9630-CC401EB92C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13287376"/>
          <a:ext cx="1076325" cy="1069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657225</xdr:colOff>
      <xdr:row>0</xdr:row>
      <xdr:rowOff>133350</xdr:rowOff>
    </xdr:from>
    <xdr:to>
      <xdr:col>11</xdr:col>
      <xdr:colOff>391658</xdr:colOff>
      <xdr:row>6</xdr:row>
      <xdr:rowOff>57304</xdr:rowOff>
    </xdr:to>
    <xdr:pic>
      <xdr:nvPicPr>
        <xdr:cNvPr id="3" name="Image 2">
          <a:extLst>
            <a:ext uri="{FF2B5EF4-FFF2-40B4-BE49-F238E27FC236}">
              <a16:creationId xmlns:a16="http://schemas.microsoft.com/office/drawing/2014/main" id="{D2B460BC-4E78-4CB0-A2F4-8D2746D8616E}"/>
            </a:ext>
          </a:extLst>
        </xdr:cNvPr>
        <xdr:cNvPicPr>
          <a:picLocks noChangeAspect="1"/>
        </xdr:cNvPicPr>
      </xdr:nvPicPr>
      <xdr:blipFill>
        <a:blip xmlns:r="http://schemas.openxmlformats.org/officeDocument/2006/relationships" r:embed="rId2"/>
        <a:stretch>
          <a:fillRect/>
        </a:stretch>
      </xdr:blipFill>
      <xdr:spPr>
        <a:xfrm>
          <a:off x="657225" y="133350"/>
          <a:ext cx="8116433" cy="110505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Donn&#233;es\1.UPRT\0-UPRT.fait\1-UPRT.FR-SITE-WEB\ff-fiches-fabrications\ff-fiches-fabrication-maj-08-2020\ff-22-formats-formules-pourcentages.xlsx" TargetMode="External"/><Relationship Id="rId1" Type="http://schemas.openxmlformats.org/officeDocument/2006/relationships/externalLinkPath" Target="/Donn&#233;es/1.UPRT/0-UPRT.fait/1-UPRT.FR-SITE-WEB/ff-fiches-fabrications/ff-fiches-fabrication-maj-08-2020/ff-22-formats-formules-pourcentag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ureau/joel.uprt/Modele_fiches_metiers_de_bouche_EXEMP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a"/>
      <sheetName val="Formats-formules"/>
      <sheetName val="différence Portion et Poids"/>
      <sheetName val="Epurer un texte"/>
      <sheetName val="Saisie des quantités"/>
      <sheetName val="Comprendre pour Transmettre"/>
      <sheetName val="Informations de base"/>
      <sheetName val="Introduction aux fonctions"/>
      <sheetName val="MOYENNE"/>
      <sheetName val="MIN et MAX"/>
      <sheetName val="Date et heure"/>
      <sheetName val="Combiner texte et nombres"/>
      <sheetName val="Instructions SI"/>
      <sheetName val="RECHERCHEV"/>
      <sheetName val="Fonctions conditionnelles"/>
      <sheetName val="Assistant Fonction"/>
      <sheetName val="Erreurs dans les formules"/>
      <sheetName val="Matou.Matheux"/>
      <sheetName val="aides cuisine"/>
      <sheetName val="aides patisserie"/>
      <sheetName val="pourcentages"/>
      <sheetName val="conversions"/>
      <sheetName val="comparer des offres"/>
      <sheetName val="Plat en sauce en 5 étapes"/>
      <sheetName val="Boulangerie-comment"/>
      <sheetName val="Franck Barbenoire"/>
      <sheetName val="relations formules"/>
      <sheetName val="des.sites.de.référence"/>
      <sheetName val="Vocabulaire"/>
      <sheetName val="CODES COULEURS"/>
      <sheetName val="ff-22-formats-formules-pourcent"/>
      <sheetName val="Transmission des savoirs.faire"/>
      <sheetName val="Formats-formules (2)"/>
      <sheetName val="Nethèq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_Categories"/>
      <sheetName val="T_SousCategories"/>
      <sheetName val="T_Familles"/>
      <sheetName val="Listes"/>
      <sheetName val="Recettes"/>
      <sheetName val="Ex_Paella"/>
      <sheetName val="Ex_Croissants"/>
      <sheetName val="Ex_Bourguignon"/>
    </sheetNames>
    <sheetDataSet>
      <sheetData sheetId="0" refreshError="1"/>
      <sheetData sheetId="1"/>
      <sheetData sheetId="2" refreshError="1"/>
      <sheetData sheetId="3">
        <row r="2">
          <cell r="A2" t="str">
            <v>CUI</v>
          </cell>
        </row>
        <row r="3">
          <cell r="A3" t="str">
            <v>CHA</v>
          </cell>
        </row>
        <row r="4">
          <cell r="A4" t="str">
            <v>PAT</v>
          </cell>
        </row>
        <row r="5">
          <cell r="A5" t="str">
            <v>TRA</v>
          </cell>
        </row>
        <row r="6">
          <cell r="A6" t="str">
            <v>POI</v>
          </cell>
        </row>
        <row r="7">
          <cell r="A7" t="str">
            <v>BOI</v>
          </cell>
        </row>
      </sheetData>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cuisine-centrale17.fr/" TargetMode="External"/><Relationship Id="rId7" Type="http://schemas.openxmlformats.org/officeDocument/2006/relationships/hyperlink" Target="https://www.hotellerie-restauration.ac-versailles.fr/spip.php?article4551" TargetMode="External"/><Relationship Id="rId2" Type="http://schemas.openxmlformats.org/officeDocument/2006/relationships/hyperlink" Target="https://cuisine-centrale17.fr/" TargetMode="External"/><Relationship Id="rId1" Type="http://schemas.openxmlformats.org/officeDocument/2006/relationships/hyperlink" Target="https://www.hotellerie-restauration.ac-versailles.fr/spip.php?auteur69" TargetMode="External"/><Relationship Id="rId6" Type="http://schemas.openxmlformats.org/officeDocument/2006/relationships/hyperlink" Target="https://www.facebook.com/UPRT.fr" TargetMode="External"/><Relationship Id="rId5" Type="http://schemas.openxmlformats.org/officeDocument/2006/relationships/hyperlink" Target="https://cuisine-centrale17.fr/" TargetMode="External"/><Relationship Id="rId4" Type="http://schemas.openxmlformats.org/officeDocument/2006/relationships/hyperlink" Target="mailto:%20cuisine.centrale17@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F9825-78CD-4E51-9116-C94AAE18EF6E}">
  <dimension ref="A1:O107"/>
  <sheetViews>
    <sheetView workbookViewId="0">
      <selection activeCell="O75" sqref="O75"/>
    </sheetView>
  </sheetViews>
  <sheetFormatPr baseColWidth="10" defaultColWidth="11.42578125" defaultRowHeight="15"/>
  <cols>
    <col min="1" max="12" width="11.42578125" style="6"/>
    <col min="15" max="15" width="86" customWidth="1"/>
    <col min="16" max="16384" width="11.42578125" style="6"/>
  </cols>
  <sheetData>
    <row r="1" spans="1:15">
      <c r="A1" s="1" t="str">
        <f>ADDRESS(ROW(),COLUMN(),4)</f>
        <v>A1</v>
      </c>
      <c r="B1" s="2"/>
      <c r="C1" s="2"/>
      <c r="D1" s="2"/>
      <c r="E1" s="2"/>
      <c r="F1" s="2"/>
      <c r="G1" s="2"/>
      <c r="H1" s="2"/>
      <c r="I1" s="2"/>
      <c r="J1" s="2"/>
      <c r="K1" s="2"/>
      <c r="L1" s="2"/>
      <c r="M1" s="3">
        <v>1</v>
      </c>
      <c r="N1" s="4" t="str">
        <f>SUBSTITUTE(ADDRESS(1,COLUMN(),4),"1","")</f>
        <v>N</v>
      </c>
      <c r="O1" s="5" t="str">
        <f>SUBSTITUTE(ADDRESS(1,COLUMN(),4),"1","")</f>
        <v>O</v>
      </c>
    </row>
    <row r="2" spans="1:15">
      <c r="A2" s="2"/>
      <c r="B2" s="2"/>
      <c r="C2" s="2"/>
      <c r="D2" s="2"/>
      <c r="E2" s="2"/>
      <c r="F2" s="2"/>
      <c r="G2" s="2"/>
      <c r="H2" s="2"/>
      <c r="I2" s="2"/>
      <c r="J2" s="2"/>
      <c r="K2" s="2"/>
      <c r="L2" s="2"/>
      <c r="M2" s="3">
        <v>1</v>
      </c>
      <c r="N2" s="7" t="s">
        <v>0</v>
      </c>
      <c r="O2" s="8"/>
    </row>
    <row r="3" spans="1:15" ht="15.75">
      <c r="A3" s="2"/>
      <c r="B3" s="2"/>
      <c r="C3" s="2"/>
      <c r="D3" s="2"/>
      <c r="E3" s="2"/>
      <c r="F3" s="2"/>
      <c r="G3" s="2"/>
      <c r="H3" s="2"/>
      <c r="I3" s="2"/>
      <c r="J3" s="2"/>
      <c r="K3" s="2"/>
      <c r="L3" s="2"/>
      <c r="M3" s="3">
        <v>1</v>
      </c>
      <c r="N3" s="9">
        <f>COUNTA(A1:M107) + COUNTBLANK(A1:M107)</f>
        <v>1391</v>
      </c>
      <c r="O3" s="10" t="str">
        <f>"cellules entre -cells -celdas  "&amp;" " &amp;A1&amp;" et  "&amp;M107</f>
        <v>cellules entre -cells -celdas   A1 et  M107</v>
      </c>
    </row>
    <row r="4" spans="1:15" ht="15.75">
      <c r="A4" s="2"/>
      <c r="B4" s="2"/>
      <c r="C4" s="2"/>
      <c r="D4" s="2"/>
      <c r="E4" s="2"/>
      <c r="F4" s="2"/>
      <c r="G4" s="2"/>
      <c r="H4" s="2"/>
      <c r="I4" s="2"/>
      <c r="J4" s="2"/>
      <c r="K4" s="2"/>
      <c r="L4" s="2"/>
      <c r="M4" s="3">
        <v>1</v>
      </c>
      <c r="N4" s="9">
        <f>COUNTA(A1:M107)</f>
        <v>172</v>
      </c>
      <c r="O4" s="10" t="s">
        <v>1</v>
      </c>
    </row>
    <row r="5" spans="1:15" ht="15.75">
      <c r="A5" s="2"/>
      <c r="B5" s="2"/>
      <c r="C5" s="2"/>
      <c r="D5" s="2"/>
      <c r="E5" s="2"/>
      <c r="F5" s="2"/>
      <c r="G5" s="2"/>
      <c r="H5" s="2"/>
      <c r="I5" s="2"/>
      <c r="J5" s="2"/>
      <c r="K5" s="2"/>
      <c r="L5" s="2"/>
      <c r="M5" s="3">
        <v>1</v>
      </c>
      <c r="N5" s="9">
        <f>COUNTBLANK(A1:M107)</f>
        <v>1219</v>
      </c>
      <c r="O5" s="10" t="s">
        <v>2</v>
      </c>
    </row>
    <row r="6" spans="1:15" ht="15.75">
      <c r="A6" s="2"/>
      <c r="B6" s="2"/>
      <c r="C6" s="2"/>
      <c r="D6" s="2"/>
      <c r="E6" s="2"/>
      <c r="F6" s="2"/>
      <c r="G6" s="2"/>
      <c r="H6" s="2"/>
      <c r="I6" s="2"/>
      <c r="J6" s="2"/>
      <c r="K6" s="2"/>
      <c r="L6" s="2"/>
      <c r="M6" s="3">
        <v>1</v>
      </c>
      <c r="N6" s="9">
        <f>SUM(M1:M105)+2</f>
        <v>107</v>
      </c>
      <c r="O6" s="10" t="s">
        <v>3</v>
      </c>
    </row>
    <row r="7" spans="1:15" ht="15.75">
      <c r="A7" s="2"/>
      <c r="B7" s="2"/>
      <c r="C7" s="2"/>
      <c r="D7" s="2"/>
      <c r="E7" s="2"/>
      <c r="F7" s="2"/>
      <c r="G7" s="2"/>
      <c r="H7" s="2"/>
      <c r="I7" s="2"/>
      <c r="J7" s="2"/>
      <c r="K7" s="2"/>
      <c r="L7" s="2"/>
      <c r="M7" s="3">
        <v>1</v>
      </c>
      <c r="N7" s="9" cm="1">
        <f t="array" ref="N7">SUM(A107:L107+1)</f>
        <v>24</v>
      </c>
      <c r="O7" s="10" t="s">
        <v>4</v>
      </c>
    </row>
    <row r="8" spans="1:15" ht="18.75">
      <c r="A8" s="11"/>
      <c r="B8" s="12" t="s">
        <v>5</v>
      </c>
      <c r="C8" s="2"/>
      <c r="D8" s="2"/>
      <c r="E8" s="2"/>
      <c r="F8" s="2"/>
      <c r="G8" s="2"/>
      <c r="H8" s="2"/>
      <c r="I8" s="2"/>
      <c r="J8" s="2"/>
      <c r="K8" s="2"/>
      <c r="L8" s="2"/>
      <c r="M8" s="3">
        <v>1</v>
      </c>
      <c r="N8" s="9"/>
      <c r="O8" s="10"/>
    </row>
    <row r="9" spans="1:15" ht="31.5">
      <c r="A9" s="2"/>
      <c r="B9" s="13" t="s">
        <v>6</v>
      </c>
      <c r="C9" s="2"/>
      <c r="D9" s="2"/>
      <c r="E9" s="2"/>
      <c r="F9" s="2"/>
      <c r="G9" s="2"/>
      <c r="H9" s="2"/>
      <c r="I9" s="2"/>
      <c r="J9" s="2"/>
      <c r="K9" s="2"/>
      <c r="L9" s="2"/>
      <c r="M9" s="3">
        <v>1</v>
      </c>
    </row>
    <row r="10" spans="1:15">
      <c r="A10" s="2"/>
      <c r="B10" s="2"/>
      <c r="C10" s="2"/>
      <c r="D10" s="2"/>
      <c r="E10" s="2"/>
      <c r="F10" s="2"/>
      <c r="G10" s="2"/>
      <c r="H10" s="2"/>
      <c r="I10" s="2"/>
      <c r="J10" s="2"/>
      <c r="K10" s="2"/>
      <c r="L10" s="2"/>
      <c r="M10" s="3">
        <v>1</v>
      </c>
    </row>
    <row r="11" spans="1:15" ht="23.25">
      <c r="A11" s="2"/>
      <c r="B11" s="14" t="s">
        <v>7</v>
      </c>
      <c r="C11" s="2"/>
      <c r="D11" s="2"/>
      <c r="E11" s="2"/>
      <c r="F11" s="2"/>
      <c r="G11" s="2"/>
      <c r="H11" s="2"/>
      <c r="I11" s="2"/>
      <c r="J11" s="2"/>
      <c r="K11" s="2"/>
      <c r="L11" s="2"/>
      <c r="M11" s="3">
        <v>1</v>
      </c>
    </row>
    <row r="12" spans="1:15">
      <c r="A12" s="2"/>
      <c r="B12" s="2"/>
      <c r="C12" s="2"/>
      <c r="D12" s="2"/>
      <c r="E12" s="2"/>
      <c r="F12" s="2"/>
      <c r="G12" s="2"/>
      <c r="H12" s="2"/>
      <c r="I12" s="2"/>
      <c r="J12" s="2"/>
      <c r="K12" s="2"/>
      <c r="L12" s="2"/>
      <c r="M12" s="3">
        <v>1</v>
      </c>
    </row>
    <row r="13" spans="1:15">
      <c r="A13" s="2"/>
      <c r="B13" s="2" t="s">
        <v>8</v>
      </c>
      <c r="C13" s="2"/>
      <c r="D13" s="2"/>
      <c r="E13" s="2"/>
      <c r="F13" s="2"/>
      <c r="G13" s="2"/>
      <c r="H13" s="2"/>
      <c r="I13" s="2"/>
      <c r="J13" s="2"/>
      <c r="K13" s="2"/>
      <c r="L13" s="2"/>
      <c r="M13" s="3">
        <v>1</v>
      </c>
    </row>
    <row r="14" spans="1:15">
      <c r="A14" s="2"/>
      <c r="B14" s="2"/>
      <c r="C14" s="2"/>
      <c r="D14" s="2"/>
      <c r="E14" s="2"/>
      <c r="F14" s="2"/>
      <c r="G14" s="2"/>
      <c r="H14" s="2"/>
      <c r="I14" s="2"/>
      <c r="J14" s="2"/>
      <c r="K14" s="2"/>
      <c r="L14" s="2"/>
      <c r="M14" s="3">
        <v>1</v>
      </c>
    </row>
    <row r="15" spans="1:15">
      <c r="A15" s="2"/>
      <c r="B15" s="15" t="s">
        <v>9</v>
      </c>
      <c r="C15" s="2"/>
      <c r="D15" s="2"/>
      <c r="E15" s="2"/>
      <c r="F15" s="2"/>
      <c r="G15" s="2"/>
      <c r="H15" s="2"/>
      <c r="I15" s="2"/>
      <c r="J15" s="2"/>
      <c r="K15" s="2"/>
      <c r="L15" s="2"/>
      <c r="M15" s="3">
        <v>1</v>
      </c>
    </row>
    <row r="16" spans="1:15">
      <c r="A16" s="2"/>
      <c r="B16" s="2"/>
      <c r="C16" s="2"/>
      <c r="D16" s="2"/>
      <c r="E16" s="2"/>
      <c r="F16" s="2"/>
      <c r="G16" s="2"/>
      <c r="H16" s="2"/>
      <c r="I16" s="2"/>
      <c r="J16" s="2"/>
      <c r="K16" s="2"/>
      <c r="L16" s="2"/>
      <c r="M16" s="3">
        <v>1</v>
      </c>
    </row>
    <row r="17" spans="1:13">
      <c r="A17" s="2"/>
      <c r="B17" s="285" t="s">
        <v>10</v>
      </c>
      <c r="C17" s="285"/>
      <c r="D17" s="285"/>
      <c r="E17" s="285"/>
      <c r="F17" s="285"/>
      <c r="G17" s="285"/>
      <c r="H17" s="285"/>
      <c r="I17" s="285"/>
      <c r="J17" s="285"/>
      <c r="K17" s="285"/>
      <c r="L17" s="2"/>
      <c r="M17" s="3">
        <v>1</v>
      </c>
    </row>
    <row r="18" spans="1:13">
      <c r="A18" s="2"/>
      <c r="B18" s="285"/>
      <c r="C18" s="285"/>
      <c r="D18" s="285"/>
      <c r="E18" s="285"/>
      <c r="F18" s="285"/>
      <c r="G18" s="285"/>
      <c r="H18" s="285"/>
      <c r="I18" s="285"/>
      <c r="J18" s="285"/>
      <c r="K18" s="285"/>
      <c r="L18" s="2"/>
      <c r="M18" s="3">
        <v>1</v>
      </c>
    </row>
    <row r="19" spans="1:13">
      <c r="A19" s="2"/>
      <c r="B19" s="285"/>
      <c r="C19" s="285"/>
      <c r="D19" s="285"/>
      <c r="E19" s="285"/>
      <c r="F19" s="285"/>
      <c r="G19" s="285"/>
      <c r="H19" s="285"/>
      <c r="I19" s="285"/>
      <c r="J19" s="285"/>
      <c r="K19" s="285"/>
      <c r="L19" s="2"/>
      <c r="M19" s="3">
        <v>1</v>
      </c>
    </row>
    <row r="20" spans="1:13">
      <c r="A20" s="2"/>
      <c r="B20" s="2"/>
      <c r="C20" s="2"/>
      <c r="D20" s="2"/>
      <c r="E20" s="2"/>
      <c r="F20" s="2"/>
      <c r="G20" s="2"/>
      <c r="H20" s="2"/>
      <c r="I20" s="2"/>
      <c r="J20" s="2"/>
      <c r="K20" s="2"/>
      <c r="L20" s="2"/>
      <c r="M20" s="3">
        <v>1</v>
      </c>
    </row>
    <row r="21" spans="1:13">
      <c r="A21" s="2"/>
      <c r="B21" s="284" t="s">
        <v>11</v>
      </c>
      <c r="C21" s="284"/>
      <c r="D21" s="284"/>
      <c r="E21" s="284"/>
      <c r="F21" s="284"/>
      <c r="G21" s="284"/>
      <c r="H21" s="284"/>
      <c r="I21" s="284"/>
      <c r="J21" s="284"/>
      <c r="K21" s="284"/>
      <c r="L21" s="2"/>
      <c r="M21" s="3">
        <v>1</v>
      </c>
    </row>
    <row r="22" spans="1:13">
      <c r="A22" s="2"/>
      <c r="B22" s="284"/>
      <c r="C22" s="284"/>
      <c r="D22" s="284"/>
      <c r="E22" s="284"/>
      <c r="F22" s="284"/>
      <c r="G22" s="284"/>
      <c r="H22" s="284"/>
      <c r="I22" s="284"/>
      <c r="J22" s="284"/>
      <c r="K22" s="284"/>
      <c r="L22" s="2"/>
      <c r="M22" s="3">
        <v>1</v>
      </c>
    </row>
    <row r="23" spans="1:13">
      <c r="A23" s="2"/>
      <c r="B23" s="284"/>
      <c r="C23" s="284"/>
      <c r="D23" s="284"/>
      <c r="E23" s="284"/>
      <c r="F23" s="284"/>
      <c r="G23" s="284"/>
      <c r="H23" s="284"/>
      <c r="I23" s="284"/>
      <c r="J23" s="284"/>
      <c r="K23" s="284"/>
      <c r="L23" s="2"/>
      <c r="M23" s="3">
        <v>1</v>
      </c>
    </row>
    <row r="24" spans="1:13">
      <c r="A24" s="2"/>
      <c r="B24" s="284"/>
      <c r="C24" s="284"/>
      <c r="D24" s="284"/>
      <c r="E24" s="284"/>
      <c r="F24" s="284"/>
      <c r="G24" s="284"/>
      <c r="H24" s="284"/>
      <c r="I24" s="284"/>
      <c r="J24" s="284"/>
      <c r="K24" s="284"/>
      <c r="L24" s="2"/>
      <c r="M24" s="3">
        <v>1</v>
      </c>
    </row>
    <row r="25" spans="1:13">
      <c r="A25" s="2"/>
      <c r="B25" s="284"/>
      <c r="C25" s="284"/>
      <c r="D25" s="284"/>
      <c r="E25" s="284"/>
      <c r="F25" s="284"/>
      <c r="G25" s="284"/>
      <c r="H25" s="284"/>
      <c r="I25" s="284"/>
      <c r="J25" s="284"/>
      <c r="K25" s="284"/>
      <c r="L25" s="2"/>
      <c r="M25" s="3">
        <v>1</v>
      </c>
    </row>
    <row r="26" spans="1:13">
      <c r="A26" s="2"/>
      <c r="B26" s="2"/>
      <c r="C26" s="2"/>
      <c r="D26" s="2"/>
      <c r="E26" s="2"/>
      <c r="F26" s="2"/>
      <c r="G26" s="2"/>
      <c r="H26" s="2"/>
      <c r="I26" s="2"/>
      <c r="J26" s="2"/>
      <c r="K26" s="2"/>
      <c r="L26" s="2"/>
      <c r="M26" s="3">
        <v>1</v>
      </c>
    </row>
    <row r="27" spans="1:13" ht="18">
      <c r="A27" s="2"/>
      <c r="B27" s="16" t="s">
        <v>7</v>
      </c>
      <c r="C27" s="2"/>
      <c r="D27" s="2"/>
      <c r="E27" s="2"/>
      <c r="F27" s="2"/>
      <c r="G27" s="2"/>
      <c r="H27" s="2"/>
      <c r="I27" s="2"/>
      <c r="J27" s="2"/>
      <c r="K27" s="2"/>
      <c r="L27" s="2"/>
      <c r="M27" s="3">
        <v>1</v>
      </c>
    </row>
    <row r="28" spans="1:13">
      <c r="A28" s="2"/>
      <c r="B28" s="2"/>
      <c r="C28" s="2"/>
      <c r="D28" s="2"/>
      <c r="E28" s="2"/>
      <c r="F28" s="2"/>
      <c r="G28" s="2"/>
      <c r="H28" s="2"/>
      <c r="I28" s="2"/>
      <c r="J28" s="2"/>
      <c r="K28" s="2"/>
      <c r="L28" s="2"/>
      <c r="M28" s="3">
        <v>1</v>
      </c>
    </row>
    <row r="29" spans="1:13">
      <c r="A29" s="2"/>
      <c r="B29" s="2" t="s">
        <v>12</v>
      </c>
      <c r="C29" s="2"/>
      <c r="D29" s="2"/>
      <c r="E29" s="2"/>
      <c r="F29" s="2"/>
      <c r="G29" s="2"/>
      <c r="H29" s="2"/>
      <c r="I29" s="2"/>
      <c r="J29" s="2"/>
      <c r="K29" s="2"/>
      <c r="L29" s="2"/>
      <c r="M29" s="3">
        <v>1</v>
      </c>
    </row>
    <row r="30" spans="1:13">
      <c r="A30" s="2"/>
      <c r="B30" s="17"/>
      <c r="C30" s="2"/>
      <c r="D30" s="2"/>
      <c r="E30" s="2"/>
      <c r="F30" s="2"/>
      <c r="G30" s="2"/>
      <c r="H30" s="2"/>
      <c r="I30" s="2"/>
      <c r="J30" s="2"/>
      <c r="K30" s="2"/>
      <c r="L30" s="2"/>
      <c r="M30" s="3">
        <v>1</v>
      </c>
    </row>
    <row r="31" spans="1:13">
      <c r="A31" s="2"/>
      <c r="B31" s="17" t="s">
        <v>13</v>
      </c>
      <c r="C31" s="2"/>
      <c r="D31" s="2"/>
      <c r="E31" s="2"/>
      <c r="F31" s="2"/>
      <c r="G31" s="2"/>
      <c r="H31" s="2"/>
      <c r="I31" s="2"/>
      <c r="J31" s="2"/>
      <c r="K31" s="2"/>
      <c r="L31" s="2"/>
      <c r="M31" s="3">
        <v>1</v>
      </c>
    </row>
    <row r="32" spans="1:13">
      <c r="A32" s="2"/>
      <c r="B32" s="17" t="s">
        <v>14</v>
      </c>
      <c r="C32" s="2"/>
      <c r="D32" s="2"/>
      <c r="E32" s="2"/>
      <c r="F32" s="2"/>
      <c r="G32" s="2"/>
      <c r="H32" s="2"/>
      <c r="I32" s="2"/>
      <c r="J32" s="2"/>
      <c r="K32" s="2"/>
      <c r="L32" s="2"/>
      <c r="M32" s="3">
        <v>1</v>
      </c>
    </row>
    <row r="33" spans="1:13">
      <c r="A33" s="2"/>
      <c r="B33" s="17" t="s">
        <v>15</v>
      </c>
      <c r="C33" s="2"/>
      <c r="D33" s="2"/>
      <c r="E33" s="2"/>
      <c r="F33" s="2"/>
      <c r="G33" s="2"/>
      <c r="H33" s="2"/>
      <c r="I33" s="2"/>
      <c r="J33" s="2"/>
      <c r="K33" s="2"/>
      <c r="L33" s="2"/>
      <c r="M33" s="3">
        <v>1</v>
      </c>
    </row>
    <row r="34" spans="1:13">
      <c r="A34" s="2"/>
      <c r="B34" s="17" t="s">
        <v>16</v>
      </c>
      <c r="C34" s="2"/>
      <c r="D34" s="2"/>
      <c r="E34" s="2"/>
      <c r="F34" s="2"/>
      <c r="G34" s="2"/>
      <c r="H34" s="2"/>
      <c r="I34" s="2"/>
      <c r="J34" s="2"/>
      <c r="K34" s="2"/>
      <c r="L34" s="2"/>
      <c r="M34" s="3">
        <v>1</v>
      </c>
    </row>
    <row r="35" spans="1:13">
      <c r="A35" s="2"/>
      <c r="B35" s="17" t="s">
        <v>17</v>
      </c>
      <c r="C35" s="2"/>
      <c r="D35" s="2"/>
      <c r="E35" s="2"/>
      <c r="F35" s="2"/>
      <c r="G35" s="2"/>
      <c r="H35" s="2"/>
      <c r="I35" s="2"/>
      <c r="J35" s="2"/>
      <c r="K35" s="2"/>
      <c r="L35" s="2"/>
      <c r="M35" s="3">
        <v>1</v>
      </c>
    </row>
    <row r="36" spans="1:13">
      <c r="A36" s="2"/>
      <c r="B36" s="17" t="s">
        <v>18</v>
      </c>
      <c r="C36" s="2"/>
      <c r="D36" s="2"/>
      <c r="E36" s="2"/>
      <c r="F36" s="2"/>
      <c r="G36" s="2"/>
      <c r="H36" s="2"/>
      <c r="I36" s="2"/>
      <c r="J36" s="2"/>
      <c r="K36" s="2"/>
      <c r="L36" s="2"/>
      <c r="M36" s="3">
        <v>1</v>
      </c>
    </row>
    <row r="37" spans="1:13">
      <c r="A37" s="2"/>
      <c r="B37" s="2"/>
      <c r="C37" s="2"/>
      <c r="D37" s="2"/>
      <c r="E37" s="2"/>
      <c r="F37" s="2"/>
      <c r="G37" s="2"/>
      <c r="H37" s="2"/>
      <c r="I37" s="2"/>
      <c r="J37" s="2"/>
      <c r="K37" s="2"/>
      <c r="L37" s="2"/>
      <c r="M37" s="3">
        <v>1</v>
      </c>
    </row>
    <row r="38" spans="1:13">
      <c r="A38" s="2"/>
      <c r="B38" s="284" t="s">
        <v>19</v>
      </c>
      <c r="C38" s="284"/>
      <c r="D38" s="284"/>
      <c r="E38" s="284"/>
      <c r="F38" s="284"/>
      <c r="G38" s="284"/>
      <c r="H38" s="284"/>
      <c r="I38" s="284"/>
      <c r="J38" s="284"/>
      <c r="K38" s="284"/>
      <c r="L38" s="2"/>
      <c r="M38" s="3">
        <v>1</v>
      </c>
    </row>
    <row r="39" spans="1:13">
      <c r="A39" s="2"/>
      <c r="B39" s="284"/>
      <c r="C39" s="284"/>
      <c r="D39" s="284"/>
      <c r="E39" s="284"/>
      <c r="F39" s="284"/>
      <c r="G39" s="284"/>
      <c r="H39" s="284"/>
      <c r="I39" s="284"/>
      <c r="J39" s="284"/>
      <c r="K39" s="284"/>
      <c r="L39" s="2"/>
      <c r="M39" s="3">
        <v>1</v>
      </c>
    </row>
    <row r="40" spans="1:13">
      <c r="A40" s="2"/>
      <c r="B40" s="17"/>
      <c r="C40" s="2"/>
      <c r="D40" s="2"/>
      <c r="E40" s="2"/>
      <c r="F40" s="2"/>
      <c r="G40" s="2"/>
      <c r="H40" s="2"/>
      <c r="I40" s="2"/>
      <c r="J40" s="2"/>
      <c r="K40" s="2"/>
      <c r="L40" s="2"/>
      <c r="M40" s="3">
        <v>1</v>
      </c>
    </row>
    <row r="41" spans="1:13">
      <c r="A41" s="2"/>
      <c r="B41" s="18" t="s">
        <v>20</v>
      </c>
      <c r="C41" s="2"/>
      <c r="D41" s="2"/>
      <c r="E41" s="2"/>
      <c r="F41" s="2"/>
      <c r="G41" s="2"/>
      <c r="H41" s="2"/>
      <c r="I41" s="2"/>
      <c r="J41" s="2"/>
      <c r="K41" s="2"/>
      <c r="L41" s="2"/>
      <c r="M41" s="3">
        <v>1</v>
      </c>
    </row>
    <row r="42" spans="1:13">
      <c r="A42" s="2"/>
      <c r="B42" s="18" t="s">
        <v>21</v>
      </c>
      <c r="C42" s="2"/>
      <c r="D42" s="2"/>
      <c r="E42" s="2"/>
      <c r="F42" s="2"/>
      <c r="G42" s="2"/>
      <c r="H42" s="2"/>
      <c r="I42" s="2"/>
      <c r="J42" s="2"/>
      <c r="K42" s="2"/>
      <c r="L42" s="2"/>
      <c r="M42" s="3">
        <v>1</v>
      </c>
    </row>
    <row r="43" spans="1:13">
      <c r="A43" s="2"/>
      <c r="B43" s="18" t="s">
        <v>22</v>
      </c>
      <c r="C43" s="2"/>
      <c r="D43" s="2"/>
      <c r="E43" s="2"/>
      <c r="F43" s="2"/>
      <c r="G43" s="2"/>
      <c r="H43" s="2"/>
      <c r="I43" s="2"/>
      <c r="J43" s="2"/>
      <c r="K43" s="2"/>
      <c r="L43" s="2"/>
      <c r="M43" s="3">
        <v>1</v>
      </c>
    </row>
    <row r="44" spans="1:13">
      <c r="A44" s="2"/>
      <c r="B44" s="18" t="s">
        <v>23</v>
      </c>
      <c r="C44" s="2"/>
      <c r="D44" s="2"/>
      <c r="E44" s="2"/>
      <c r="F44" s="2"/>
      <c r="G44" s="2"/>
      <c r="H44" s="2"/>
      <c r="I44" s="2"/>
      <c r="J44" s="2"/>
      <c r="K44" s="2"/>
      <c r="L44" s="2"/>
      <c r="M44" s="3">
        <v>1</v>
      </c>
    </row>
    <row r="45" spans="1:13">
      <c r="A45" s="2"/>
      <c r="B45" s="18" t="s">
        <v>24</v>
      </c>
      <c r="C45" s="2"/>
      <c r="D45" s="2"/>
      <c r="E45" s="2"/>
      <c r="F45" s="2"/>
      <c r="G45" s="2"/>
      <c r="H45" s="2"/>
      <c r="I45" s="2"/>
      <c r="J45" s="2"/>
      <c r="K45" s="2"/>
      <c r="L45" s="2"/>
      <c r="M45" s="3">
        <v>1</v>
      </c>
    </row>
    <row r="46" spans="1:13">
      <c r="A46" s="2"/>
      <c r="B46" s="18" t="s">
        <v>25</v>
      </c>
      <c r="C46" s="2"/>
      <c r="D46" s="2"/>
      <c r="E46" s="2"/>
      <c r="F46" s="2"/>
      <c r="G46" s="2"/>
      <c r="H46" s="2"/>
      <c r="I46" s="2"/>
      <c r="J46" s="2"/>
      <c r="K46" s="2"/>
      <c r="L46" s="2"/>
      <c r="M46" s="3">
        <v>1</v>
      </c>
    </row>
    <row r="47" spans="1:13">
      <c r="A47" s="2"/>
      <c r="B47" s="18" t="s">
        <v>26</v>
      </c>
      <c r="C47" s="2"/>
      <c r="D47" s="2"/>
      <c r="E47" s="2"/>
      <c r="F47" s="2"/>
      <c r="G47" s="2"/>
      <c r="H47" s="2"/>
      <c r="I47" s="2"/>
      <c r="J47" s="2"/>
      <c r="K47" s="2"/>
      <c r="L47" s="2"/>
      <c r="M47" s="3">
        <v>1</v>
      </c>
    </row>
    <row r="48" spans="1:13">
      <c r="A48" s="2"/>
      <c r="B48" s="2"/>
      <c r="C48" s="2"/>
      <c r="D48" s="2"/>
      <c r="E48" s="2"/>
      <c r="F48" s="2"/>
      <c r="G48" s="2"/>
      <c r="H48" s="2"/>
      <c r="I48" s="2"/>
      <c r="J48" s="2"/>
      <c r="K48" s="2"/>
      <c r="L48" s="2"/>
      <c r="M48" s="3">
        <v>1</v>
      </c>
    </row>
    <row r="49" spans="1:13">
      <c r="A49" s="2"/>
      <c r="B49" s="2" t="s">
        <v>27</v>
      </c>
      <c r="C49" s="2"/>
      <c r="D49" s="2"/>
      <c r="E49" s="2"/>
      <c r="F49" s="2"/>
      <c r="G49" s="2"/>
      <c r="H49" s="2"/>
      <c r="I49" s="2"/>
      <c r="J49" s="2"/>
      <c r="K49" s="2"/>
      <c r="L49" s="2"/>
      <c r="M49" s="3">
        <v>1</v>
      </c>
    </row>
    <row r="50" spans="1:13">
      <c r="A50" s="2"/>
      <c r="B50" s="2" t="s">
        <v>28</v>
      </c>
      <c r="C50" s="2"/>
      <c r="D50" s="2"/>
      <c r="E50" s="2"/>
      <c r="F50" s="2"/>
      <c r="G50" s="2"/>
      <c r="H50" s="2"/>
      <c r="I50" s="2"/>
      <c r="J50" s="2"/>
      <c r="K50" s="2"/>
      <c r="L50" s="2"/>
      <c r="M50" s="3">
        <v>1</v>
      </c>
    </row>
    <row r="51" spans="1:13">
      <c r="A51" s="2"/>
      <c r="B51" s="2"/>
      <c r="C51" s="2"/>
      <c r="D51" s="2"/>
      <c r="E51" s="2"/>
      <c r="F51" s="2"/>
      <c r="G51" s="2"/>
      <c r="H51" s="2"/>
      <c r="I51" s="2"/>
      <c r="J51" s="2"/>
      <c r="K51" s="2"/>
      <c r="L51" s="2"/>
      <c r="M51" s="3">
        <v>1</v>
      </c>
    </row>
    <row r="52" spans="1:13" ht="18">
      <c r="A52" s="2"/>
      <c r="B52" s="16" t="s">
        <v>29</v>
      </c>
      <c r="C52" s="2"/>
      <c r="D52" s="2"/>
      <c r="E52" s="2"/>
      <c r="F52" s="2"/>
      <c r="G52" s="2"/>
      <c r="H52" s="2"/>
      <c r="I52" s="2"/>
      <c r="J52" s="2"/>
      <c r="K52" s="2"/>
      <c r="L52" s="2"/>
      <c r="M52" s="3">
        <v>1</v>
      </c>
    </row>
    <row r="53" spans="1:13">
      <c r="A53" s="2"/>
      <c r="B53" s="2"/>
      <c r="C53" s="2"/>
      <c r="D53" s="2"/>
      <c r="E53" s="2"/>
      <c r="F53" s="2"/>
      <c r="G53" s="2"/>
      <c r="H53" s="2"/>
      <c r="I53" s="2"/>
      <c r="J53" s="2"/>
      <c r="K53" s="2"/>
      <c r="L53" s="2"/>
      <c r="M53" s="3">
        <v>1</v>
      </c>
    </row>
    <row r="54" spans="1:13">
      <c r="A54" s="2"/>
      <c r="B54" s="2" t="s">
        <v>30</v>
      </c>
      <c r="C54" s="2"/>
      <c r="D54" s="2"/>
      <c r="E54" s="2"/>
      <c r="F54" s="2"/>
      <c r="G54" s="2"/>
      <c r="H54" s="2"/>
      <c r="I54" s="2"/>
      <c r="J54" s="2"/>
      <c r="K54" s="2"/>
      <c r="L54" s="2"/>
      <c r="M54" s="3">
        <v>1</v>
      </c>
    </row>
    <row r="55" spans="1:13">
      <c r="A55" s="2"/>
      <c r="B55" s="17" t="s">
        <v>31</v>
      </c>
      <c r="C55" s="2"/>
      <c r="D55" s="2"/>
      <c r="E55" s="2"/>
      <c r="F55" s="2"/>
      <c r="G55" s="2"/>
      <c r="H55" s="2"/>
      <c r="I55" s="2"/>
      <c r="J55" s="2"/>
      <c r="K55" s="2"/>
      <c r="L55" s="2"/>
      <c r="M55" s="3">
        <v>1</v>
      </c>
    </row>
    <row r="56" spans="1:13">
      <c r="A56" s="2"/>
      <c r="B56" s="17"/>
      <c r="C56" s="2"/>
      <c r="D56" s="2"/>
      <c r="E56" s="2"/>
      <c r="F56" s="2"/>
      <c r="G56" s="2"/>
      <c r="H56" s="2"/>
      <c r="I56" s="2"/>
      <c r="J56" s="2"/>
      <c r="K56" s="2"/>
      <c r="L56" s="2"/>
      <c r="M56" s="3">
        <v>1</v>
      </c>
    </row>
    <row r="57" spans="1:13">
      <c r="A57" s="2"/>
      <c r="B57" s="17" t="s">
        <v>32</v>
      </c>
      <c r="C57" s="2"/>
      <c r="D57" s="2"/>
      <c r="E57" s="2"/>
      <c r="F57" s="2"/>
      <c r="G57" s="2"/>
      <c r="H57" s="2"/>
      <c r="I57" s="2"/>
      <c r="J57" s="2"/>
      <c r="K57" s="2"/>
      <c r="L57" s="2"/>
      <c r="M57" s="3">
        <v>1</v>
      </c>
    </row>
    <row r="58" spans="1:13">
      <c r="A58" s="2"/>
      <c r="B58" s="17" t="s">
        <v>33</v>
      </c>
      <c r="C58" s="2"/>
      <c r="D58" s="2"/>
      <c r="E58" s="2"/>
      <c r="F58" s="2"/>
      <c r="G58" s="2"/>
      <c r="H58" s="2"/>
      <c r="I58" s="2"/>
      <c r="J58" s="2"/>
      <c r="K58" s="2"/>
      <c r="L58" s="2"/>
      <c r="M58" s="3">
        <v>1</v>
      </c>
    </row>
    <row r="59" spans="1:13">
      <c r="A59" s="2"/>
      <c r="B59" s="17" t="s">
        <v>34</v>
      </c>
      <c r="C59" s="2"/>
      <c r="D59" s="2"/>
      <c r="E59" s="2"/>
      <c r="F59" s="2"/>
      <c r="G59" s="2"/>
      <c r="H59" s="2"/>
      <c r="I59" s="2"/>
      <c r="J59" s="2"/>
      <c r="K59" s="2"/>
      <c r="L59" s="2"/>
      <c r="M59" s="3">
        <v>1</v>
      </c>
    </row>
    <row r="60" spans="1:13">
      <c r="A60" s="2"/>
      <c r="B60" s="2"/>
      <c r="C60" s="2"/>
      <c r="D60" s="2"/>
      <c r="E60" s="2"/>
      <c r="F60" s="2"/>
      <c r="G60" s="2"/>
      <c r="H60" s="2"/>
      <c r="I60" s="2"/>
      <c r="J60" s="2"/>
      <c r="K60" s="2"/>
      <c r="L60" s="2"/>
      <c r="M60" s="3">
        <v>1</v>
      </c>
    </row>
    <row r="61" spans="1:13">
      <c r="A61" s="2"/>
      <c r="B61" s="19" t="s">
        <v>35</v>
      </c>
      <c r="C61" s="2"/>
      <c r="D61" s="2"/>
      <c r="E61" s="2"/>
      <c r="F61" s="2"/>
      <c r="G61" s="2"/>
      <c r="H61" s="2"/>
      <c r="I61" s="2"/>
      <c r="J61" s="2"/>
      <c r="K61" s="2"/>
      <c r="L61" s="2"/>
      <c r="M61" s="3">
        <v>1</v>
      </c>
    </row>
    <row r="62" spans="1:13">
      <c r="A62" s="2"/>
      <c r="B62" s="2" t="s">
        <v>36</v>
      </c>
      <c r="C62" s="2"/>
      <c r="D62" s="2"/>
      <c r="E62" s="2"/>
      <c r="F62" s="2"/>
      <c r="G62" s="2"/>
      <c r="H62" s="2"/>
      <c r="I62" s="2"/>
      <c r="J62" s="2"/>
      <c r="K62" s="2"/>
      <c r="L62" s="2"/>
      <c r="M62" s="3">
        <v>1</v>
      </c>
    </row>
    <row r="63" spans="1:13">
      <c r="A63" s="2"/>
      <c r="B63" s="2"/>
      <c r="C63" s="2"/>
      <c r="D63" s="2"/>
      <c r="E63" s="2"/>
      <c r="F63" s="2"/>
      <c r="G63" s="2"/>
      <c r="H63" s="2"/>
      <c r="I63" s="2"/>
      <c r="J63" s="2"/>
      <c r="K63" s="2"/>
      <c r="L63" s="2"/>
      <c r="M63" s="3">
        <v>1</v>
      </c>
    </row>
    <row r="64" spans="1:13">
      <c r="A64" s="2"/>
      <c r="B64" s="2" t="s">
        <v>37</v>
      </c>
      <c r="C64" s="2"/>
      <c r="D64" s="2"/>
      <c r="E64" s="2"/>
      <c r="F64" s="2"/>
      <c r="G64" s="2"/>
      <c r="H64" s="2"/>
      <c r="I64" s="2"/>
      <c r="J64" s="2"/>
      <c r="K64" s="2"/>
      <c r="L64" s="2"/>
      <c r="M64" s="3">
        <v>1</v>
      </c>
    </row>
    <row r="65" spans="1:13">
      <c r="A65" s="2"/>
      <c r="B65" s="2"/>
      <c r="C65" s="2"/>
      <c r="D65" s="2"/>
      <c r="E65" s="2"/>
      <c r="F65" s="2"/>
      <c r="G65" s="2"/>
      <c r="H65" s="2"/>
      <c r="I65" s="2"/>
      <c r="J65" s="2"/>
      <c r="K65" s="2"/>
      <c r="L65" s="2"/>
      <c r="M65" s="3">
        <v>1</v>
      </c>
    </row>
    <row r="66" spans="1:13" ht="18">
      <c r="A66" s="2"/>
      <c r="B66" s="16" t="s">
        <v>38</v>
      </c>
      <c r="C66" s="2"/>
      <c r="D66" s="2"/>
      <c r="E66" s="2"/>
      <c r="F66" s="2"/>
      <c r="G66" s="2"/>
      <c r="H66" s="2"/>
      <c r="I66" s="2"/>
      <c r="J66" s="2"/>
      <c r="K66" s="2"/>
      <c r="L66" s="2"/>
      <c r="M66" s="3">
        <v>1</v>
      </c>
    </row>
    <row r="67" spans="1:13">
      <c r="A67" s="2"/>
      <c r="B67" s="2"/>
      <c r="C67" s="2"/>
      <c r="D67" s="2"/>
      <c r="E67" s="2"/>
      <c r="F67" s="2"/>
      <c r="G67" s="2"/>
      <c r="H67" s="2"/>
      <c r="I67" s="2"/>
      <c r="J67" s="2"/>
      <c r="K67" s="2"/>
      <c r="L67" s="2"/>
      <c r="M67" s="3">
        <v>1</v>
      </c>
    </row>
    <row r="68" spans="1:13">
      <c r="A68" s="2"/>
      <c r="B68" s="2"/>
      <c r="C68" s="2"/>
      <c r="D68" s="2"/>
      <c r="E68" s="2"/>
      <c r="F68" s="2"/>
      <c r="G68" s="2"/>
      <c r="H68" s="2"/>
      <c r="I68" s="2"/>
      <c r="J68" s="2"/>
      <c r="K68" s="2"/>
      <c r="L68" s="2"/>
      <c r="M68" s="3">
        <v>1</v>
      </c>
    </row>
    <row r="69" spans="1:13">
      <c r="A69" s="2"/>
      <c r="B69" s="2"/>
      <c r="C69" s="2"/>
      <c r="D69" s="2"/>
      <c r="E69" s="2"/>
      <c r="F69" s="2"/>
      <c r="G69" s="2"/>
      <c r="H69" s="2"/>
      <c r="I69" s="2"/>
      <c r="J69" s="2"/>
      <c r="K69" s="2"/>
      <c r="L69" s="2"/>
      <c r="M69" s="3">
        <v>1</v>
      </c>
    </row>
    <row r="70" spans="1:13">
      <c r="A70" s="2"/>
      <c r="B70" s="2"/>
      <c r="C70" s="2"/>
      <c r="D70" s="2"/>
      <c r="E70" s="2"/>
      <c r="F70" s="2"/>
      <c r="G70" s="2"/>
      <c r="H70" s="2"/>
      <c r="I70" s="2"/>
      <c r="J70" s="2"/>
      <c r="K70" s="2"/>
      <c r="L70" s="2"/>
      <c r="M70" s="3">
        <v>1</v>
      </c>
    </row>
    <row r="71" spans="1:13">
      <c r="A71" s="2"/>
      <c r="B71" s="2"/>
      <c r="C71" s="2"/>
      <c r="D71" s="2"/>
      <c r="E71" s="2"/>
      <c r="F71" s="2"/>
      <c r="G71" s="2"/>
      <c r="H71" s="2"/>
      <c r="I71" s="2"/>
      <c r="J71" s="2"/>
      <c r="K71" s="2"/>
      <c r="L71" s="2"/>
      <c r="M71" s="3">
        <v>1</v>
      </c>
    </row>
    <row r="72" spans="1:13">
      <c r="A72" s="2"/>
      <c r="B72" s="2"/>
      <c r="C72" s="2"/>
      <c r="D72" s="2"/>
      <c r="E72" s="2"/>
      <c r="F72" s="2"/>
      <c r="G72" s="2"/>
      <c r="H72" s="2"/>
      <c r="I72" s="2"/>
      <c r="J72" s="2"/>
      <c r="K72" s="2"/>
      <c r="L72" s="2"/>
      <c r="M72" s="3">
        <v>1</v>
      </c>
    </row>
    <row r="73" spans="1:13">
      <c r="A73" s="2"/>
      <c r="B73" s="2"/>
      <c r="C73" s="2"/>
      <c r="D73" s="2"/>
      <c r="E73" s="2"/>
      <c r="F73" s="2"/>
      <c r="G73" s="2"/>
      <c r="H73" s="2"/>
      <c r="I73" s="2"/>
      <c r="J73" s="2"/>
      <c r="K73" s="2"/>
      <c r="L73" s="2"/>
      <c r="M73" s="3">
        <v>1</v>
      </c>
    </row>
    <row r="74" spans="1:13">
      <c r="A74" s="2"/>
      <c r="B74" s="285" t="s">
        <v>39</v>
      </c>
      <c r="C74" s="285"/>
      <c r="D74" s="285"/>
      <c r="E74" s="285"/>
      <c r="F74" s="285"/>
      <c r="G74" s="285"/>
      <c r="H74" s="285"/>
      <c r="I74" s="285"/>
      <c r="J74" s="285"/>
      <c r="K74" s="285"/>
      <c r="L74" s="2"/>
      <c r="M74" s="3">
        <v>1</v>
      </c>
    </row>
    <row r="75" spans="1:13">
      <c r="A75" s="2"/>
      <c r="B75" s="285"/>
      <c r="C75" s="285"/>
      <c r="D75" s="285"/>
      <c r="E75" s="285"/>
      <c r="F75" s="285"/>
      <c r="G75" s="285"/>
      <c r="H75" s="285"/>
      <c r="I75" s="285"/>
      <c r="J75" s="285"/>
      <c r="K75" s="285"/>
      <c r="L75" s="2"/>
      <c r="M75" s="3">
        <v>1</v>
      </c>
    </row>
    <row r="76" spans="1:13">
      <c r="A76" s="2"/>
      <c r="B76" s="285"/>
      <c r="C76" s="285"/>
      <c r="D76" s="285"/>
      <c r="E76" s="285"/>
      <c r="F76" s="285"/>
      <c r="G76" s="285"/>
      <c r="H76" s="285"/>
      <c r="I76" s="285"/>
      <c r="J76" s="285"/>
      <c r="K76" s="285"/>
      <c r="L76" s="2"/>
      <c r="M76" s="3">
        <v>1</v>
      </c>
    </row>
    <row r="77" spans="1:13">
      <c r="A77" s="2"/>
      <c r="B77" s="285"/>
      <c r="C77" s="285"/>
      <c r="D77" s="285"/>
      <c r="E77" s="285"/>
      <c r="F77" s="285"/>
      <c r="G77" s="285"/>
      <c r="H77" s="285"/>
      <c r="I77" s="285"/>
      <c r="J77" s="285"/>
      <c r="K77" s="285"/>
      <c r="L77" s="2"/>
      <c r="M77" s="3">
        <v>1</v>
      </c>
    </row>
    <row r="78" spans="1:13">
      <c r="A78" s="2"/>
      <c r="B78" s="17"/>
      <c r="C78" s="2"/>
      <c r="D78" s="2"/>
      <c r="E78" s="2"/>
      <c r="F78" s="2"/>
      <c r="G78" s="2"/>
      <c r="H78" s="2"/>
      <c r="I78" s="2"/>
      <c r="J78" s="2"/>
      <c r="K78" s="2"/>
      <c r="L78" s="2"/>
      <c r="M78" s="3">
        <v>1</v>
      </c>
    </row>
    <row r="79" spans="1:13">
      <c r="A79" s="2"/>
      <c r="B79" s="17" t="s">
        <v>40</v>
      </c>
      <c r="C79" s="2"/>
      <c r="D79" s="2"/>
      <c r="E79" s="2"/>
      <c r="F79" s="2"/>
      <c r="G79" s="2"/>
      <c r="H79" s="2"/>
      <c r="I79" s="2"/>
      <c r="J79" s="2"/>
      <c r="K79" s="2"/>
      <c r="L79" s="2"/>
      <c r="M79" s="3">
        <v>1</v>
      </c>
    </row>
    <row r="80" spans="1:13">
      <c r="A80" s="2"/>
      <c r="B80" s="17" t="s">
        <v>41</v>
      </c>
      <c r="C80" s="2"/>
      <c r="D80" s="2"/>
      <c r="E80" s="2"/>
      <c r="F80" s="2"/>
      <c r="G80" s="2"/>
      <c r="H80" s="2"/>
      <c r="I80" s="2"/>
      <c r="J80" s="2"/>
      <c r="K80" s="2"/>
      <c r="L80" s="2"/>
      <c r="M80" s="3">
        <v>1</v>
      </c>
    </row>
    <row r="81" spans="1:13">
      <c r="A81" s="2"/>
      <c r="B81" s="17" t="s">
        <v>42</v>
      </c>
      <c r="C81" s="2"/>
      <c r="D81" s="2"/>
      <c r="E81" s="2"/>
      <c r="F81" s="2"/>
      <c r="G81" s="2"/>
      <c r="H81" s="2"/>
      <c r="I81" s="2"/>
      <c r="J81" s="2"/>
      <c r="K81" s="2"/>
      <c r="L81" s="2"/>
      <c r="M81" s="3">
        <v>1</v>
      </c>
    </row>
    <row r="82" spans="1:13">
      <c r="A82" s="2"/>
      <c r="B82" s="17" t="s">
        <v>43</v>
      </c>
      <c r="C82" s="2"/>
      <c r="D82" s="2"/>
      <c r="E82" s="2"/>
      <c r="F82" s="2"/>
      <c r="G82" s="2"/>
      <c r="H82" s="2"/>
      <c r="I82" s="2"/>
      <c r="J82" s="2"/>
      <c r="K82" s="2"/>
      <c r="L82" s="2"/>
      <c r="M82" s="3">
        <v>1</v>
      </c>
    </row>
    <row r="83" spans="1:13">
      <c r="A83" s="2"/>
      <c r="B83" s="2"/>
      <c r="C83" s="2"/>
      <c r="D83" s="2"/>
      <c r="E83" s="2"/>
      <c r="F83" s="2"/>
      <c r="G83" s="2"/>
      <c r="H83" s="2"/>
      <c r="I83" s="2"/>
      <c r="J83" s="2"/>
      <c r="K83" s="2"/>
      <c r="L83" s="2"/>
      <c r="M83" s="3">
        <v>1</v>
      </c>
    </row>
    <row r="84" spans="1:13">
      <c r="A84" s="2"/>
      <c r="B84" s="2" t="s">
        <v>44</v>
      </c>
      <c r="C84" s="2"/>
      <c r="D84" s="2"/>
      <c r="E84" s="2"/>
      <c r="F84" s="2"/>
      <c r="G84" s="2"/>
      <c r="H84" s="2"/>
      <c r="I84" s="2"/>
      <c r="J84" s="2"/>
      <c r="K84" s="2"/>
      <c r="L84" s="2"/>
      <c r="M84" s="3">
        <v>1</v>
      </c>
    </row>
    <row r="85" spans="1:13">
      <c r="A85" s="2"/>
      <c r="B85" s="284" t="s">
        <v>45</v>
      </c>
      <c r="C85" s="284"/>
      <c r="D85" s="284"/>
      <c r="E85" s="284"/>
      <c r="F85" s="284"/>
      <c r="G85" s="284"/>
      <c r="H85" s="284"/>
      <c r="I85" s="284"/>
      <c r="J85" s="284"/>
      <c r="K85" s="284"/>
      <c r="L85" s="2"/>
      <c r="M85" s="3">
        <v>1</v>
      </c>
    </row>
    <row r="86" spans="1:13">
      <c r="A86" s="2"/>
      <c r="B86" s="284"/>
      <c r="C86" s="284"/>
      <c r="D86" s="284"/>
      <c r="E86" s="284"/>
      <c r="F86" s="284"/>
      <c r="G86" s="284"/>
      <c r="H86" s="284"/>
      <c r="I86" s="284"/>
      <c r="J86" s="284"/>
      <c r="K86" s="284"/>
      <c r="L86" s="2"/>
      <c r="M86" s="3">
        <v>1</v>
      </c>
    </row>
    <row r="87" spans="1:13">
      <c r="A87" s="2"/>
      <c r="B87" s="284"/>
      <c r="C87" s="284"/>
      <c r="D87" s="284"/>
      <c r="E87" s="284"/>
      <c r="F87" s="284"/>
      <c r="G87" s="284"/>
      <c r="H87" s="284"/>
      <c r="I87" s="284"/>
      <c r="J87" s="284"/>
      <c r="K87" s="284"/>
      <c r="L87" s="2"/>
      <c r="M87" s="3">
        <v>1</v>
      </c>
    </row>
    <row r="88" spans="1:13" ht="18">
      <c r="A88" s="2"/>
      <c r="B88" s="16" t="s">
        <v>46</v>
      </c>
      <c r="C88" s="2"/>
      <c r="D88" s="2"/>
      <c r="E88" s="2"/>
      <c r="F88" s="2"/>
      <c r="G88" s="2"/>
      <c r="H88" s="2"/>
      <c r="I88" s="2"/>
      <c r="J88" s="2"/>
      <c r="K88" s="2"/>
      <c r="L88" s="2"/>
      <c r="M88" s="3">
        <v>1</v>
      </c>
    </row>
    <row r="89" spans="1:13">
      <c r="A89" s="2"/>
      <c r="B89" s="2"/>
      <c r="C89" s="2"/>
      <c r="D89" s="2"/>
      <c r="E89" s="2"/>
      <c r="F89" s="2"/>
      <c r="G89" s="2"/>
      <c r="H89" s="2"/>
      <c r="I89" s="2"/>
      <c r="J89" s="2"/>
      <c r="K89" s="2"/>
      <c r="L89" s="2"/>
      <c r="M89" s="3">
        <v>1</v>
      </c>
    </row>
    <row r="90" spans="1:13">
      <c r="A90" s="2"/>
      <c r="B90" s="284" t="s">
        <v>47</v>
      </c>
      <c r="C90" s="284"/>
      <c r="D90" s="284"/>
      <c r="E90" s="284"/>
      <c r="F90" s="284"/>
      <c r="G90" s="284"/>
      <c r="H90" s="284"/>
      <c r="I90" s="284"/>
      <c r="J90" s="284"/>
      <c r="K90" s="284"/>
      <c r="L90" s="2"/>
      <c r="M90" s="3">
        <v>1</v>
      </c>
    </row>
    <row r="91" spans="1:13">
      <c r="A91" s="2"/>
      <c r="B91" s="284"/>
      <c r="C91" s="284"/>
      <c r="D91" s="284"/>
      <c r="E91" s="284"/>
      <c r="F91" s="284"/>
      <c r="G91" s="284"/>
      <c r="H91" s="284"/>
      <c r="I91" s="284"/>
      <c r="J91" s="284"/>
      <c r="K91" s="284"/>
      <c r="L91" s="2"/>
      <c r="M91" s="3">
        <v>1</v>
      </c>
    </row>
    <row r="92" spans="1:13">
      <c r="A92" s="2"/>
      <c r="B92" s="284"/>
      <c r="C92" s="284"/>
      <c r="D92" s="284"/>
      <c r="E92" s="284"/>
      <c r="F92" s="284"/>
      <c r="G92" s="284"/>
      <c r="H92" s="284"/>
      <c r="I92" s="284"/>
      <c r="J92" s="284"/>
      <c r="K92" s="284"/>
      <c r="L92" s="2"/>
      <c r="M92" s="3">
        <v>1</v>
      </c>
    </row>
    <row r="93" spans="1:13">
      <c r="A93" s="2"/>
      <c r="B93" s="17"/>
      <c r="C93" s="2"/>
      <c r="D93" s="2"/>
      <c r="E93" s="2"/>
      <c r="F93" s="2"/>
      <c r="G93" s="2"/>
      <c r="H93" s="2"/>
      <c r="I93" s="2"/>
      <c r="J93" s="2"/>
      <c r="K93" s="2"/>
      <c r="L93" s="2"/>
      <c r="M93" s="3">
        <v>1</v>
      </c>
    </row>
    <row r="94" spans="1:13">
      <c r="A94" s="2"/>
      <c r="B94" s="17" t="s">
        <v>48</v>
      </c>
      <c r="C94" s="2"/>
      <c r="D94" s="2"/>
      <c r="E94" s="2"/>
      <c r="F94" s="2"/>
      <c r="G94" s="2"/>
      <c r="H94" s="2"/>
      <c r="I94" s="2"/>
      <c r="J94" s="2"/>
      <c r="K94" s="2"/>
      <c r="L94" s="2"/>
      <c r="M94" s="3">
        <v>1</v>
      </c>
    </row>
    <row r="95" spans="1:13">
      <c r="A95" s="2"/>
      <c r="B95" s="17" t="s">
        <v>49</v>
      </c>
      <c r="C95" s="2"/>
      <c r="D95" s="2"/>
      <c r="E95" s="2"/>
      <c r="F95" s="2"/>
      <c r="G95" s="2"/>
      <c r="H95" s="2"/>
      <c r="I95" s="2"/>
      <c r="J95" s="2"/>
      <c r="K95" s="2"/>
      <c r="L95" s="2"/>
      <c r="M95" s="3">
        <v>1</v>
      </c>
    </row>
    <row r="96" spans="1:13">
      <c r="A96" s="2"/>
      <c r="B96" s="17" t="s">
        <v>50</v>
      </c>
      <c r="C96" s="2"/>
      <c r="D96" s="2"/>
      <c r="E96" s="2"/>
      <c r="F96" s="2"/>
      <c r="G96" s="2"/>
      <c r="H96" s="2"/>
      <c r="I96" s="2"/>
      <c r="J96" s="2"/>
      <c r="K96" s="2"/>
      <c r="L96" s="2"/>
      <c r="M96" s="3">
        <v>1</v>
      </c>
    </row>
    <row r="97" spans="1:15">
      <c r="A97" s="2"/>
      <c r="B97" s="2"/>
      <c r="C97" s="2"/>
      <c r="D97" s="2"/>
      <c r="E97" s="2"/>
      <c r="F97" s="2"/>
      <c r="G97" s="2"/>
      <c r="H97" s="2"/>
      <c r="I97" s="2"/>
      <c r="J97" s="2"/>
      <c r="K97" s="2"/>
      <c r="L97" s="2"/>
      <c r="M97" s="3">
        <v>1</v>
      </c>
    </row>
    <row r="98" spans="1:15">
      <c r="A98" s="2"/>
      <c r="B98" s="284" t="s">
        <v>51</v>
      </c>
      <c r="C98" s="284"/>
      <c r="D98" s="284"/>
      <c r="E98" s="284"/>
      <c r="F98" s="284"/>
      <c r="G98" s="284"/>
      <c r="H98" s="284"/>
      <c r="I98" s="284"/>
      <c r="J98" s="284"/>
      <c r="K98" s="284"/>
      <c r="L98" s="284"/>
      <c r="M98" s="3">
        <v>1</v>
      </c>
    </row>
    <row r="99" spans="1:15">
      <c r="A99" s="2"/>
      <c r="B99" s="284"/>
      <c r="C99" s="284"/>
      <c r="D99" s="284"/>
      <c r="E99" s="284"/>
      <c r="F99" s="284"/>
      <c r="G99" s="284"/>
      <c r="H99" s="284"/>
      <c r="I99" s="284"/>
      <c r="J99" s="284"/>
      <c r="K99" s="284"/>
      <c r="L99" s="284"/>
      <c r="M99" s="3">
        <v>1</v>
      </c>
    </row>
    <row r="100" spans="1:15" ht="23.25">
      <c r="A100" s="2"/>
      <c r="B100" s="14" t="s">
        <v>52</v>
      </c>
      <c r="C100" s="2"/>
      <c r="D100" s="2"/>
      <c r="E100" s="2"/>
      <c r="F100" s="2"/>
      <c r="G100" s="2"/>
      <c r="H100" s="2"/>
      <c r="I100" s="2"/>
      <c r="J100" s="2"/>
      <c r="K100" s="2"/>
      <c r="L100" s="2"/>
      <c r="M100" s="3">
        <v>1</v>
      </c>
    </row>
    <row r="101" spans="1:15">
      <c r="A101" s="2"/>
      <c r="B101" s="2"/>
      <c r="C101" s="2"/>
      <c r="D101" s="2"/>
      <c r="E101" s="2"/>
      <c r="F101" s="2"/>
      <c r="G101" s="2"/>
      <c r="H101" s="2"/>
      <c r="I101" s="2"/>
      <c r="J101" s="2"/>
      <c r="K101" s="2"/>
      <c r="L101" s="2"/>
      <c r="M101" s="3">
        <v>1</v>
      </c>
    </row>
    <row r="102" spans="1:15">
      <c r="A102" s="2"/>
      <c r="B102" s="15" t="s">
        <v>53</v>
      </c>
      <c r="C102" s="2"/>
      <c r="D102" s="2"/>
      <c r="E102" s="2"/>
      <c r="F102" s="2"/>
      <c r="G102" s="2"/>
      <c r="H102" s="2"/>
      <c r="I102" s="2"/>
      <c r="J102" s="2"/>
      <c r="K102" s="2"/>
      <c r="L102" s="2"/>
      <c r="M102" s="3">
        <v>1</v>
      </c>
    </row>
    <row r="103" spans="1:15">
      <c r="A103" s="2"/>
      <c r="B103" s="15" t="s">
        <v>54</v>
      </c>
      <c r="C103" s="2"/>
      <c r="D103" s="2"/>
      <c r="E103" s="2"/>
      <c r="F103" s="2"/>
      <c r="G103" s="2"/>
      <c r="H103" s="2"/>
      <c r="I103" s="2"/>
      <c r="J103" s="2"/>
      <c r="K103" s="2"/>
      <c r="L103" s="2"/>
      <c r="M103" s="3">
        <v>1</v>
      </c>
    </row>
    <row r="104" spans="1:15">
      <c r="A104" s="2"/>
      <c r="B104" s="15" t="s">
        <v>55</v>
      </c>
      <c r="C104" s="2"/>
      <c r="D104" s="2"/>
      <c r="E104" s="2"/>
      <c r="F104" s="2"/>
      <c r="G104" s="2"/>
      <c r="H104" s="2"/>
      <c r="I104" s="2"/>
      <c r="J104" s="2"/>
      <c r="K104" s="2"/>
      <c r="L104" s="2"/>
      <c r="M104" s="3">
        <v>1</v>
      </c>
    </row>
    <row r="105" spans="1:15">
      <c r="A105" s="2"/>
      <c r="B105" s="2"/>
      <c r="C105" s="2"/>
      <c r="D105" s="2"/>
      <c r="E105" s="2"/>
      <c r="F105" s="2"/>
      <c r="G105" s="2"/>
      <c r="H105" s="2"/>
      <c r="I105" s="2"/>
      <c r="J105" s="2"/>
      <c r="K105" s="2"/>
      <c r="L105" s="2"/>
      <c r="M105" s="3">
        <v>1</v>
      </c>
    </row>
    <row r="106" spans="1:15">
      <c r="A106" s="2"/>
      <c r="B106" s="2"/>
      <c r="C106" s="2"/>
      <c r="D106" s="2"/>
      <c r="E106" s="2"/>
      <c r="F106" s="2"/>
      <c r="G106" s="2"/>
      <c r="H106" s="2"/>
      <c r="I106" s="2"/>
      <c r="J106" s="2"/>
      <c r="K106" s="2"/>
      <c r="L106" s="2"/>
      <c r="M106" s="20" t="s">
        <v>56</v>
      </c>
    </row>
    <row r="107" spans="1:15">
      <c r="A107" s="3">
        <v>1</v>
      </c>
      <c r="B107" s="3">
        <v>1</v>
      </c>
      <c r="C107" s="3">
        <v>1</v>
      </c>
      <c r="D107" s="3">
        <v>1</v>
      </c>
      <c r="E107" s="3">
        <v>1</v>
      </c>
      <c r="F107" s="3">
        <v>1</v>
      </c>
      <c r="G107" s="3">
        <v>1</v>
      </c>
      <c r="H107" s="3">
        <v>1</v>
      </c>
      <c r="I107" s="3">
        <v>1</v>
      </c>
      <c r="J107" s="3">
        <v>1</v>
      </c>
      <c r="K107" s="3">
        <v>1</v>
      </c>
      <c r="L107" s="3">
        <v>1</v>
      </c>
      <c r="M107" s="1" t="str">
        <f>ADDRESS(ROW(),COLUMN(),4)</f>
        <v>M107</v>
      </c>
      <c r="N107" s="21"/>
      <c r="O107" s="22" t="str">
        <f>ADDRESS(ROW(),COLUMN(),4)</f>
        <v>O107</v>
      </c>
    </row>
  </sheetData>
  <mergeCells count="7">
    <mergeCell ref="B98:L99"/>
    <mergeCell ref="B17:K19"/>
    <mergeCell ref="B21:K25"/>
    <mergeCell ref="B38:K39"/>
    <mergeCell ref="B74:K77"/>
    <mergeCell ref="B85:K87"/>
    <mergeCell ref="B90:K92"/>
  </mergeCells>
  <hyperlinks>
    <hyperlink ref="B15" r:id="rId1" display="https://www.hotellerie-restauration.ac-versailles.fr/spip.php?auteur69" xr:uid="{0C9AFFA3-A4F3-49C8-BA2E-4C4B852C553C}"/>
    <hyperlink ref="B17" r:id="rId2" display="https://cuisine-centrale17.fr/" xr:uid="{3F6CAD50-A2CA-4FEC-A267-43532B4E9399}"/>
    <hyperlink ref="B74" r:id="rId3" display="https://cuisine-centrale17.fr/" xr:uid="{8756C7E3-F8A4-4A64-A673-9916C30D408F}"/>
    <hyperlink ref="B102" r:id="rId4" display="mailto: cuisine.centrale17@gmail.com" xr:uid="{1CFBD0FD-B89A-4712-8C06-EE36A415CFDE}"/>
    <hyperlink ref="B103" r:id="rId5" display="https://cuisine-centrale17.fr/" xr:uid="{78CAE4C3-CA8E-49CE-9634-BFE406F94D73}"/>
    <hyperlink ref="B104" r:id="rId6" display="https://www.facebook.com/UPRT.fr" xr:uid="{6E49C1D2-AFF7-47A0-A2F2-85FA5A080E36}"/>
    <hyperlink ref="B8" r:id="rId7" xr:uid="{E06C065A-3886-4CA0-9C00-11ECEF9A4DBA}"/>
  </hyperlinks>
  <pageMargins left="0.7" right="0.7" top="0.75" bottom="0.75" header="0.3" footer="0.3"/>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AD1BD-EF29-45FD-82DC-AFB7CAC243D4}">
  <dimension ref="A1:P160"/>
  <sheetViews>
    <sheetView tabSelected="1" zoomScaleNormal="100" workbookViewId="0">
      <selection activeCell="E11" sqref="E11"/>
    </sheetView>
  </sheetViews>
  <sheetFormatPr baseColWidth="10" defaultRowHeight="15"/>
  <cols>
    <col min="1" max="1" width="7.42578125" customWidth="1"/>
    <col min="2" max="2" width="5.7109375" customWidth="1"/>
    <col min="3" max="3" width="30.7109375" customWidth="1"/>
    <col min="4" max="4" width="46.140625" customWidth="1"/>
    <col min="5" max="5" width="59.42578125" customWidth="1"/>
    <col min="6" max="6" width="5.7109375" customWidth="1"/>
    <col min="8" max="8" width="5.7109375" customWidth="1"/>
    <col min="9" max="9" width="18.7109375" customWidth="1"/>
    <col min="10" max="10" width="40.7109375" customWidth="1"/>
    <col min="11" max="11" width="5.7109375" customWidth="1"/>
    <col min="14" max="15" width="11.42578125" style="6"/>
    <col min="16" max="16" width="79.28515625" style="6" customWidth="1"/>
  </cols>
  <sheetData>
    <row r="1" spans="1:16">
      <c r="A1" s="1" t="str">
        <f>ADDRESS(ROW(),COLUMN(),4)</f>
        <v>A1</v>
      </c>
      <c r="N1" s="3">
        <v>1</v>
      </c>
      <c r="O1" s="4" t="str">
        <f>SUBSTITUTE(ADDRESS(1,COLUMN(),4),"1","")</f>
        <v>O</v>
      </c>
      <c r="P1" s="5" t="str">
        <f>SUBSTITUTE(ADDRESS(1,COLUMN(),4),"1","")</f>
        <v>P</v>
      </c>
    </row>
    <row r="2" spans="1:16">
      <c r="N2" s="3">
        <v>1</v>
      </c>
      <c r="O2" s="7" t="s">
        <v>0</v>
      </c>
      <c r="P2" s="8"/>
    </row>
    <row r="3" spans="1:16" ht="21" customHeight="1">
      <c r="N3" s="3">
        <v>1</v>
      </c>
      <c r="O3" s="9" cm="1">
        <f t="array" aca="1" ref="O3" ca="1">COUNTA(A1:N160+COUNTBLANK(A1:N160))</f>
        <v>2240</v>
      </c>
      <c r="P3" s="10" t="e">
        <f>"cellules entre -cells -celdas  "&amp;" " &amp;#REF!&amp;" et  "&amp;N160</f>
        <v>#REF!</v>
      </c>
    </row>
    <row r="4" spans="1:16" ht="21" customHeight="1">
      <c r="C4" s="289" t="s">
        <v>267</v>
      </c>
      <c r="D4" s="290"/>
      <c r="N4" s="3">
        <v>1</v>
      </c>
      <c r="O4" s="9">
        <f ca="1">COUNTA(A1:N160)</f>
        <v>343</v>
      </c>
      <c r="P4" s="10" t="s">
        <v>1</v>
      </c>
    </row>
    <row r="5" spans="1:16" ht="21" customHeight="1">
      <c r="C5" s="291"/>
      <c r="D5" s="292"/>
      <c r="N5" s="3">
        <v>1</v>
      </c>
      <c r="O5" s="9">
        <f ca="1">COUNTBLANK(A1:N160)</f>
        <v>1957</v>
      </c>
      <c r="P5" s="10" t="s">
        <v>2</v>
      </c>
    </row>
    <row r="6" spans="1:16" ht="21" customHeight="1">
      <c r="C6" s="291"/>
      <c r="D6" s="292"/>
      <c r="N6" s="3">
        <v>1</v>
      </c>
      <c r="O6" s="9">
        <f>SUM(N1:N158)+2</f>
        <v>160</v>
      </c>
      <c r="P6" s="10" t="s">
        <v>3</v>
      </c>
    </row>
    <row r="7" spans="1:16" ht="21" customHeight="1">
      <c r="C7" s="293"/>
      <c r="D7" s="294"/>
      <c r="N7" s="3">
        <v>1</v>
      </c>
      <c r="O7" s="9" cm="1">
        <f t="array" ref="O7">SUM(A160:M160+1)</f>
        <v>25</v>
      </c>
      <c r="P7" s="10" t="s">
        <v>4</v>
      </c>
    </row>
    <row r="8" spans="1:16" ht="21" customHeight="1">
      <c r="C8" s="79"/>
      <c r="D8" s="79"/>
      <c r="N8" s="3">
        <v>1</v>
      </c>
      <c r="O8" s="9"/>
      <c r="P8" s="10"/>
    </row>
    <row r="9" spans="1:16" ht="21" customHeight="1">
      <c r="C9" s="155" t="s">
        <v>169</v>
      </c>
      <c r="D9" s="79"/>
      <c r="N9" s="3">
        <v>1</v>
      </c>
    </row>
    <row r="10" spans="1:16" ht="21" customHeight="1">
      <c r="C10" s="79"/>
      <c r="D10" s="79"/>
      <c r="N10" s="3">
        <v>1</v>
      </c>
      <c r="O10" s="53" t="s">
        <v>65</v>
      </c>
    </row>
    <row r="11" spans="1:16" ht="21" customHeight="1">
      <c r="C11" s="155" t="s">
        <v>171</v>
      </c>
      <c r="D11" s="2"/>
      <c r="N11" s="3">
        <v>1</v>
      </c>
      <c r="O11" s="53" t="s">
        <v>68</v>
      </c>
    </row>
    <row r="12" spans="1:16" ht="21" customHeight="1">
      <c r="C12" s="155"/>
      <c r="D12" s="2"/>
      <c r="N12" s="3">
        <v>1</v>
      </c>
      <c r="O12" s="53" t="s">
        <v>69</v>
      </c>
    </row>
    <row r="13" spans="1:16" ht="21" customHeight="1">
      <c r="C13" s="155" t="s">
        <v>164</v>
      </c>
      <c r="D13" s="2"/>
      <c r="N13" s="3">
        <v>1</v>
      </c>
      <c r="O13" s="53"/>
    </row>
    <row r="14" spans="1:16" ht="21" customHeight="1">
      <c r="C14" s="155"/>
      <c r="D14" s="2"/>
      <c r="N14" s="3">
        <v>1</v>
      </c>
      <c r="O14" s="53" t="s">
        <v>70</v>
      </c>
    </row>
    <row r="15" spans="1:16" ht="21" customHeight="1">
      <c r="C15" s="155" t="s">
        <v>162</v>
      </c>
      <c r="D15" s="2"/>
      <c r="N15" s="3">
        <v>1</v>
      </c>
      <c r="O15" s="53" t="s">
        <v>72</v>
      </c>
    </row>
    <row r="16" spans="1:16" ht="21" customHeight="1">
      <c r="C16" s="155"/>
      <c r="D16" s="2"/>
      <c r="N16" s="3">
        <v>1</v>
      </c>
      <c r="O16" s="53" t="s">
        <v>73</v>
      </c>
    </row>
    <row r="17" spans="2:15" ht="21" customHeight="1" thickBot="1">
      <c r="C17" s="82"/>
      <c r="D17" s="2"/>
      <c r="N17" s="3">
        <v>1</v>
      </c>
      <c r="O17" s="53"/>
    </row>
    <row r="18" spans="2:15" ht="21" customHeight="1">
      <c r="B18" s="173" t="s">
        <v>57</v>
      </c>
      <c r="C18" s="25" t="str">
        <f>SUBSTITUTE(ADDRESS(1,COLUMN(),4),"1","")</f>
        <v>C</v>
      </c>
      <c r="D18" s="25" t="str">
        <f t="shared" ref="D18:E18" si="0">SUBSTITUTE(ADDRESS(1,COLUMN(),4),"1","")</f>
        <v>D</v>
      </c>
      <c r="E18" s="25" t="str">
        <f t="shared" si="0"/>
        <v>E</v>
      </c>
      <c r="F18" s="295"/>
      <c r="H18" s="173" t="s">
        <v>57</v>
      </c>
      <c r="I18" s="25" t="str">
        <f>SUBSTITUTE(ADDRESS(1,COLUMN(),4),"1","")</f>
        <v>I</v>
      </c>
      <c r="J18" s="25" t="str">
        <f>SUBSTITUTE(ADDRESS(1,COLUMN(),4),"1","")</f>
        <v>J</v>
      </c>
      <c r="K18" s="295"/>
      <c r="N18" s="3">
        <v>1</v>
      </c>
      <c r="O18" s="53" t="s">
        <v>74</v>
      </c>
    </row>
    <row r="19" spans="2:15" ht="21" customHeight="1">
      <c r="B19" s="286"/>
      <c r="C19" s="30">
        <f ca="1">CELL("largeur",C19)</f>
        <v>30</v>
      </c>
      <c r="D19" s="30">
        <f t="shared" ref="D19:E19" ca="1" si="1">CELL("largeur",D19)</f>
        <v>45</v>
      </c>
      <c r="E19" s="30">
        <f t="shared" ca="1" si="1"/>
        <v>59</v>
      </c>
      <c r="F19" s="296"/>
      <c r="H19" s="286"/>
      <c r="I19" s="30">
        <f ca="1">CELL("largeur",I19)</f>
        <v>18</v>
      </c>
      <c r="J19" s="30">
        <f ca="1">CELL("largeur",J19)</f>
        <v>40</v>
      </c>
      <c r="K19" s="296"/>
      <c r="N19" s="3">
        <v>1</v>
      </c>
      <c r="O19" s="53" t="s">
        <v>75</v>
      </c>
    </row>
    <row r="20" spans="2:15" ht="21" customHeight="1">
      <c r="B20" s="286"/>
      <c r="C20" s="34">
        <v>30</v>
      </c>
      <c r="D20" s="34">
        <v>45</v>
      </c>
      <c r="E20" s="34">
        <f ca="1">E19</f>
        <v>59</v>
      </c>
      <c r="F20" s="296"/>
      <c r="H20" s="286"/>
      <c r="I20" s="34">
        <v>18</v>
      </c>
      <c r="J20" s="34">
        <v>40</v>
      </c>
      <c r="K20" s="296"/>
      <c r="N20" s="3">
        <v>1</v>
      </c>
      <c r="O20" s="53"/>
    </row>
    <row r="21" spans="2:15" ht="21" customHeight="1">
      <c r="B21" s="286"/>
      <c r="C21" s="288" t="s">
        <v>265</v>
      </c>
      <c r="D21" s="288"/>
      <c r="E21" s="288"/>
      <c r="F21" s="296"/>
      <c r="H21" s="286"/>
      <c r="I21" s="297" t="s">
        <v>264</v>
      </c>
      <c r="J21" s="297"/>
      <c r="K21" s="296"/>
      <c r="N21" s="3">
        <v>1</v>
      </c>
      <c r="O21" s="53"/>
    </row>
    <row r="22" spans="2:15" ht="21" customHeight="1">
      <c r="B22" s="286"/>
      <c r="C22" s="167" t="s">
        <v>165</v>
      </c>
      <c r="D22" s="168" t="s">
        <v>163</v>
      </c>
      <c r="E22" s="168" t="s">
        <v>170</v>
      </c>
      <c r="F22" s="296"/>
      <c r="H22" s="286"/>
      <c r="I22" s="167" t="s">
        <v>165</v>
      </c>
      <c r="J22" s="168" t="s">
        <v>163</v>
      </c>
      <c r="K22" s="296"/>
      <c r="N22" s="3">
        <v>1</v>
      </c>
      <c r="O22" s="53"/>
    </row>
    <row r="23" spans="2:15" ht="21" customHeight="1">
      <c r="B23" s="286"/>
      <c r="C23" s="167" t="s">
        <v>173</v>
      </c>
      <c r="D23" s="168" t="s">
        <v>172</v>
      </c>
      <c r="E23" s="168" t="s">
        <v>266</v>
      </c>
      <c r="F23" s="296"/>
      <c r="H23" s="286"/>
      <c r="I23" s="167" t="s">
        <v>173</v>
      </c>
      <c r="J23" s="168" t="s">
        <v>172</v>
      </c>
      <c r="K23" s="296"/>
      <c r="N23" s="3">
        <v>1</v>
      </c>
      <c r="O23" s="53"/>
    </row>
    <row r="24" spans="2:15" ht="21" customHeight="1">
      <c r="B24" s="286"/>
      <c r="C24" s="171"/>
      <c r="D24" s="259" t="str">
        <f t="shared" ref="D24:D55" si="2">TRIM(SUBSTITUTE(SUBSTITUTE(SUBSTITUTE(SUBSTITUTE(SUBSTITUTE(SUBSTITUTE(SUBSTITUTE(SUBSTITUTE(SUBSTITUTE(CLEAN(IF(OR(LEFT(C24,1)="-",LEFT(C24,1)="="),MID(C24,2,99999),C24)),"—","-"),"–","-"),CHAR(160)," "),CHAR(9)," "),CHAR(13)," "),CHAR(10)," ")," "," ")," "," ")," "," "))</f>
        <v/>
      </c>
      <c r="E24" t="str" cm="1">
        <f t="array" ref="E24:E27">_xlfn._xlws.FILTER(D24:D84,TRIM(SUBSTITUTE(D24:D84,CHAR(160),""))&lt;&gt;"")</f>
        <v>Si vous récupérez du texte sur internet, collez-le d’abord dans la colonne A pour le “nettoyer” : cela supprime les espaces insécables, tabulations invisibles et autres “pollutions”.</v>
      </c>
      <c r="F24" s="296"/>
      <c r="H24" s="286"/>
      <c r="I24" s="170"/>
      <c r="J24" s="169" t="str">
        <f>TRIM(SUBSTITUTE(SUBSTITUTE(SUBSTITUTE(SUBSTITUTE(SUBSTITUTE(SUBSTITUTE(SUBSTITUTE(SUBSTITUTE(SUBSTITUTE(CLEAN(IF(OR(LEFT(I24,1)="-",LEFT(I24,1)="="),MID(I24,2,99999),I24)),"—","-"),"–","-"),CHAR(160)," "),CHAR(9)," "),CHAR(13)," "),CHAR(10)," ")," "," ")," "," ")," "," "))</f>
        <v/>
      </c>
      <c r="K24" s="296"/>
      <c r="N24" s="3">
        <v>1</v>
      </c>
      <c r="O24" s="53"/>
    </row>
    <row r="25" spans="2:15" ht="21" customHeight="1">
      <c r="B25" s="286"/>
      <c r="C25" s="171" t="s">
        <v>167</v>
      </c>
      <c r="D25" s="259" t="str">
        <f t="shared" si="2"/>
        <v>Si vous récupérez du texte sur internet, collez-le d’abord dans la colonne A pour le “nettoyer” : cela supprime les espaces insécables, tabulations invisibles et autres “pollutions”.</v>
      </c>
      <c r="E25" t="str">
        <v>Ensuite, dans la colonne B copiez le texte nettoyé</v>
      </c>
      <c r="F25" s="296"/>
      <c r="H25" s="286"/>
      <c r="I25" s="170" t="s">
        <v>167</v>
      </c>
      <c r="J25" s="169" t="str">
        <f>TRIM(SUBSTITUTE(SUBSTITUTE(SUBSTITUTE(SUBSTITUTE(SUBSTITUTE(SUBSTITUTE(SUBSTITUTE(SUBSTITUTE(SUBSTITUTE(CLEAN(IF(OR(LEFT(I25,1)="-",LEFT(I25,1)="="),MID(I25,2,99999),I25)),"—","-"),"–","-"),CHAR(160)," "),CHAR(9)," "),CHAR(13)," "),CHAR(10)," ")," "," ")," "," ")," "," "))</f>
        <v>Si vous récupérez du texte sur internet, collez-le d’abord dans la colonne A pour le “nettoyer” : cela supprime les espaces insécables, tabulations invisibles et autres “pollutions”.</v>
      </c>
      <c r="K25" s="296"/>
      <c r="N25" s="3">
        <v>1</v>
      </c>
      <c r="O25" s="53"/>
    </row>
    <row r="26" spans="2:15" ht="21" customHeight="1">
      <c r="B26" s="286"/>
      <c r="C26" s="171"/>
      <c r="D26" s="259" t="str">
        <f t="shared" si="2"/>
        <v/>
      </c>
      <c r="E26" t="str">
        <v>puis dans votre document faites</v>
      </c>
      <c r="F26" s="296"/>
      <c r="H26" s="286"/>
      <c r="I26" s="170"/>
      <c r="J26" s="169" t="str">
        <f>TRIM(SUBSTITUTE(SUBSTITUTE(SUBSTITUTE(SUBSTITUTE(SUBSTITUTE(SUBSTITUTE(SUBSTITUTE(SUBSTITUTE(SUBSTITUTE(CLEAN(IF(OR(LEFT(I26,1)="-",LEFT(I26,1)="="),MID(I26,2,99999),I26)),"—","-"),"–","-"),CHAR(160)," "),CHAR(9)," "),CHAR(13)," "),CHAR(10)," ")," "," ")," "," ")," "," "))</f>
        <v/>
      </c>
      <c r="K26" s="296"/>
      <c r="N26" s="3">
        <v>1</v>
      </c>
      <c r="O26" s="53"/>
    </row>
    <row r="27" spans="2:15" ht="21" customHeight="1">
      <c r="B27" s="286"/>
      <c r="C27" s="171" t="s">
        <v>166</v>
      </c>
      <c r="D27" s="259" t="str">
        <f t="shared" si="2"/>
        <v>Ensuite, dans la colonne B copiez le texte nettoyé</v>
      </c>
      <c r="E27" t="str">
        <v>Collage spécial &gt; 1.2.3 Valeurs pour ne coller que le texte, sans formules.</v>
      </c>
      <c r="F27" s="296"/>
      <c r="H27" s="286"/>
      <c r="I27" s="170" t="s">
        <v>166</v>
      </c>
      <c r="J27" s="169" t="str">
        <f>TRIM(SUBSTITUTE(SUBSTITUTE(SUBSTITUTE(SUBSTITUTE(SUBSTITUTE(SUBSTITUTE(SUBSTITUTE(SUBSTITUTE(SUBSTITUTE(CLEAN(IF(OR(LEFT(I27,1)="-",LEFT(I27,1)="="),MID(I27,2,99999),I27)),"—","-"),"–","-"),CHAR(160)," "),CHAR(9)," "),CHAR(13)," "),CHAR(10)," ")," "," ")," "," ")," "," "))</f>
        <v>Ensuite, dans la colonne B copiez le texte nettoyé</v>
      </c>
      <c r="K27" s="296"/>
      <c r="N27" s="3">
        <v>1</v>
      </c>
    </row>
    <row r="28" spans="2:15" ht="21" customHeight="1" thickBot="1">
      <c r="B28" s="286"/>
      <c r="C28" s="171"/>
      <c r="D28" s="259" t="str">
        <f t="shared" si="2"/>
        <v/>
      </c>
      <c r="F28" s="296"/>
      <c r="G28" s="171"/>
      <c r="H28" s="287"/>
      <c r="I28" s="186"/>
      <c r="J28" s="175" t="str">
        <f>TRIM(SUBSTITUTE(SUBSTITUTE(SUBSTITUTE(SUBSTITUTE(SUBSTITUTE(SUBSTITUTE(SUBSTITUTE(SUBSTITUTE(SUBSTITUTE(CLEAN(IF(OR(LEFT(I28,1)="-",LEFT(I28,1)="="),MID(I28,2,99999),I28)),"—","-"),"–","-"),CHAR(160)," "),CHAR(9)," "),CHAR(13)," "),CHAR(10)," ")," "," ")," "," ")," "," "))</f>
        <v/>
      </c>
      <c r="K28" s="177" t="s">
        <v>263</v>
      </c>
      <c r="L28" s="171"/>
      <c r="N28" s="3">
        <v>1</v>
      </c>
    </row>
    <row r="29" spans="2:15" ht="21" customHeight="1">
      <c r="B29" s="286"/>
      <c r="C29" s="171"/>
      <c r="D29" s="259" t="str">
        <f t="shared" si="2"/>
        <v/>
      </c>
      <c r="F29" s="296"/>
      <c r="N29" s="3">
        <v>1</v>
      </c>
    </row>
    <row r="30" spans="2:15" ht="21" customHeight="1">
      <c r="B30" s="286"/>
      <c r="C30" s="172"/>
      <c r="D30" s="259" t="str">
        <f t="shared" si="2"/>
        <v/>
      </c>
      <c r="F30" s="296"/>
      <c r="N30" s="3">
        <v>1</v>
      </c>
    </row>
    <row r="31" spans="2:15" ht="21" customHeight="1">
      <c r="B31" s="286"/>
      <c r="C31" s="171"/>
      <c r="D31" s="259" t="str">
        <f t="shared" si="2"/>
        <v/>
      </c>
      <c r="F31" s="296"/>
      <c r="N31" s="3">
        <v>1</v>
      </c>
    </row>
    <row r="32" spans="2:15" ht="21" customHeight="1">
      <c r="B32" s="286"/>
      <c r="C32" s="171"/>
      <c r="D32" s="259" t="str">
        <f t="shared" si="2"/>
        <v/>
      </c>
      <c r="F32" s="296"/>
      <c r="N32" s="3">
        <v>1</v>
      </c>
    </row>
    <row r="33" spans="2:14" ht="21" customHeight="1">
      <c r="B33" s="286"/>
      <c r="C33" s="171"/>
      <c r="D33" s="259" t="str">
        <f t="shared" si="2"/>
        <v/>
      </c>
      <c r="F33" s="296"/>
      <c r="N33" s="3">
        <v>1</v>
      </c>
    </row>
    <row r="34" spans="2:14" ht="21" customHeight="1">
      <c r="B34" s="286"/>
      <c r="C34" s="171"/>
      <c r="D34" s="259" t="str">
        <f t="shared" si="2"/>
        <v/>
      </c>
      <c r="F34" s="296"/>
      <c r="N34" s="3">
        <v>1</v>
      </c>
    </row>
    <row r="35" spans="2:14" ht="21" customHeight="1">
      <c r="B35" s="286"/>
      <c r="C35" s="171" t="s">
        <v>164</v>
      </c>
      <c r="D35" s="259" t="str">
        <f t="shared" si="2"/>
        <v>puis dans votre document faites</v>
      </c>
      <c r="F35" s="296"/>
      <c r="N35" s="3">
        <v>1</v>
      </c>
    </row>
    <row r="36" spans="2:14" ht="21" customHeight="1">
      <c r="B36" s="286"/>
      <c r="C36" s="171"/>
      <c r="D36" s="259" t="str">
        <f t="shared" si="2"/>
        <v/>
      </c>
      <c r="F36" s="296"/>
      <c r="N36" s="3">
        <v>1</v>
      </c>
    </row>
    <row r="37" spans="2:14" ht="21" customHeight="1">
      <c r="B37" s="286"/>
      <c r="C37" s="171"/>
      <c r="D37" s="259" t="str">
        <f t="shared" si="2"/>
        <v/>
      </c>
      <c r="F37" s="296"/>
      <c r="N37" s="3">
        <v>1</v>
      </c>
    </row>
    <row r="38" spans="2:14" ht="21" customHeight="1">
      <c r="B38" s="286"/>
      <c r="C38" s="171"/>
      <c r="D38" s="259" t="str">
        <f t="shared" si="2"/>
        <v/>
      </c>
      <c r="F38" s="296"/>
      <c r="N38" s="3">
        <v>1</v>
      </c>
    </row>
    <row r="39" spans="2:14" ht="21" customHeight="1">
      <c r="B39" s="286"/>
      <c r="C39" s="171"/>
      <c r="D39" s="259" t="str">
        <f t="shared" si="2"/>
        <v/>
      </c>
      <c r="F39" s="296"/>
      <c r="N39" s="3">
        <v>1</v>
      </c>
    </row>
    <row r="40" spans="2:14" ht="21" customHeight="1">
      <c r="B40" s="286"/>
      <c r="C40" s="171"/>
      <c r="D40" s="259" t="str">
        <f t="shared" si="2"/>
        <v/>
      </c>
      <c r="F40" s="296"/>
      <c r="N40" s="3">
        <v>1</v>
      </c>
    </row>
    <row r="41" spans="2:14" ht="21" customHeight="1">
      <c r="B41" s="286"/>
      <c r="C41" s="171"/>
      <c r="D41" s="259" t="str">
        <f t="shared" si="2"/>
        <v/>
      </c>
      <c r="F41" s="296"/>
      <c r="N41" s="3">
        <v>1</v>
      </c>
    </row>
    <row r="42" spans="2:14" ht="21" customHeight="1">
      <c r="B42" s="286"/>
      <c r="C42" s="171"/>
      <c r="D42" s="259" t="str">
        <f t="shared" si="2"/>
        <v/>
      </c>
      <c r="F42" s="296"/>
      <c r="N42" s="3">
        <v>1</v>
      </c>
    </row>
    <row r="43" spans="2:14" ht="21" customHeight="1">
      <c r="B43" s="286"/>
      <c r="C43" s="172" t="s">
        <v>168</v>
      </c>
      <c r="D43" s="259" t="str">
        <f t="shared" si="2"/>
        <v>Collage spécial &gt; 1.2.3 Valeurs pour ne coller que le texte, sans formules.</v>
      </c>
      <c r="F43" s="296"/>
      <c r="N43" s="3">
        <v>1</v>
      </c>
    </row>
    <row r="44" spans="2:14" ht="21" customHeight="1">
      <c r="B44" s="286"/>
      <c r="C44" s="171"/>
      <c r="D44" s="259" t="str">
        <f t="shared" si="2"/>
        <v/>
      </c>
      <c r="F44" s="296"/>
      <c r="N44" s="3">
        <v>1</v>
      </c>
    </row>
    <row r="45" spans="2:14" ht="21" customHeight="1">
      <c r="B45" s="286"/>
      <c r="C45" s="171"/>
      <c r="D45" s="259" t="str">
        <f t="shared" si="2"/>
        <v/>
      </c>
      <c r="F45" s="296"/>
      <c r="N45" s="3">
        <v>1</v>
      </c>
    </row>
    <row r="46" spans="2:14" ht="21" customHeight="1">
      <c r="B46" s="286"/>
      <c r="C46" s="171"/>
      <c r="D46" s="259" t="str">
        <f t="shared" si="2"/>
        <v/>
      </c>
      <c r="F46" s="296"/>
      <c r="N46" s="3">
        <v>1</v>
      </c>
    </row>
    <row r="47" spans="2:14" ht="21" customHeight="1">
      <c r="B47" s="286"/>
      <c r="C47" s="171"/>
      <c r="D47" s="259" t="str">
        <f t="shared" si="2"/>
        <v/>
      </c>
      <c r="F47" s="296"/>
      <c r="N47" s="3">
        <v>1</v>
      </c>
    </row>
    <row r="48" spans="2:14" ht="21" customHeight="1">
      <c r="B48" s="286"/>
      <c r="C48" s="171"/>
      <c r="D48" s="259" t="str">
        <f t="shared" si="2"/>
        <v/>
      </c>
      <c r="F48" s="296"/>
      <c r="N48" s="3">
        <v>1</v>
      </c>
    </row>
    <row r="49" spans="2:14" ht="21" customHeight="1">
      <c r="B49" s="286"/>
      <c r="C49" s="171"/>
      <c r="D49" s="259" t="str">
        <f t="shared" si="2"/>
        <v/>
      </c>
      <c r="F49" s="296"/>
      <c r="N49" s="3">
        <v>1</v>
      </c>
    </row>
    <row r="50" spans="2:14" ht="21" customHeight="1">
      <c r="B50" s="286"/>
      <c r="C50" s="171"/>
      <c r="D50" s="259" t="str">
        <f t="shared" si="2"/>
        <v/>
      </c>
      <c r="F50" s="296"/>
      <c r="N50" s="3">
        <v>1</v>
      </c>
    </row>
    <row r="51" spans="2:14" ht="21" customHeight="1">
      <c r="B51" s="286"/>
      <c r="C51" s="171"/>
      <c r="D51" s="259" t="str">
        <f t="shared" si="2"/>
        <v/>
      </c>
      <c r="F51" s="296"/>
      <c r="N51" s="3">
        <v>1</v>
      </c>
    </row>
    <row r="52" spans="2:14" ht="21" customHeight="1">
      <c r="B52" s="286"/>
      <c r="C52" s="171"/>
      <c r="D52" s="259" t="str">
        <f t="shared" si="2"/>
        <v/>
      </c>
      <c r="F52" s="296"/>
      <c r="N52" s="3">
        <v>1</v>
      </c>
    </row>
    <row r="53" spans="2:14" ht="21" customHeight="1">
      <c r="B53" s="286"/>
      <c r="C53" s="171"/>
      <c r="D53" s="259" t="str">
        <f t="shared" si="2"/>
        <v/>
      </c>
      <c r="F53" s="296"/>
      <c r="N53" s="3">
        <v>1</v>
      </c>
    </row>
    <row r="54" spans="2:14" ht="21" customHeight="1">
      <c r="B54" s="286"/>
      <c r="C54" s="171"/>
      <c r="D54" s="259" t="str">
        <f t="shared" si="2"/>
        <v/>
      </c>
      <c r="F54" s="296"/>
      <c r="N54" s="3">
        <v>1</v>
      </c>
    </row>
    <row r="55" spans="2:14" ht="21" customHeight="1">
      <c r="B55" s="286"/>
      <c r="C55" s="171"/>
      <c r="D55" s="259" t="str">
        <f t="shared" si="2"/>
        <v/>
      </c>
      <c r="F55" s="296"/>
      <c r="N55" s="3">
        <v>1</v>
      </c>
    </row>
    <row r="56" spans="2:14" ht="21" customHeight="1">
      <c r="B56" s="286"/>
      <c r="C56" s="171"/>
      <c r="D56" s="259" t="str">
        <f t="shared" ref="D56:D84" si="3">TRIM(SUBSTITUTE(SUBSTITUTE(SUBSTITUTE(SUBSTITUTE(SUBSTITUTE(SUBSTITUTE(SUBSTITUTE(SUBSTITUTE(SUBSTITUTE(CLEAN(IF(OR(LEFT(C56,1)="-",LEFT(C56,1)="="),MID(C56,2,99999),C56)),"—","-"),"–","-"),CHAR(160)," "),CHAR(9)," "),CHAR(13)," "),CHAR(10)," ")," "," ")," "," ")," "," "))</f>
        <v/>
      </c>
      <c r="F56" s="296"/>
      <c r="N56" s="3">
        <v>1</v>
      </c>
    </row>
    <row r="57" spans="2:14" ht="21" customHeight="1">
      <c r="B57" s="286"/>
      <c r="C57" s="171"/>
      <c r="D57" s="259" t="str">
        <f t="shared" si="3"/>
        <v/>
      </c>
      <c r="F57" s="296"/>
      <c r="N57" s="3">
        <v>1</v>
      </c>
    </row>
    <row r="58" spans="2:14" ht="21" customHeight="1">
      <c r="B58" s="286"/>
      <c r="C58" s="171"/>
      <c r="D58" s="259" t="str">
        <f t="shared" si="3"/>
        <v/>
      </c>
      <c r="F58" s="296"/>
      <c r="N58" s="3">
        <v>1</v>
      </c>
    </row>
    <row r="59" spans="2:14" ht="21" customHeight="1">
      <c r="B59" s="286"/>
      <c r="C59" s="171"/>
      <c r="D59" s="259" t="str">
        <f t="shared" si="3"/>
        <v/>
      </c>
      <c r="F59" s="296"/>
      <c r="N59" s="3">
        <v>1</v>
      </c>
    </row>
    <row r="60" spans="2:14" ht="21" customHeight="1">
      <c r="B60" s="286"/>
      <c r="C60" s="171"/>
      <c r="D60" s="259" t="str">
        <f t="shared" si="3"/>
        <v/>
      </c>
      <c r="F60" s="296"/>
      <c r="N60" s="3">
        <v>1</v>
      </c>
    </row>
    <row r="61" spans="2:14" ht="21" customHeight="1">
      <c r="B61" s="286"/>
      <c r="C61" s="171"/>
      <c r="D61" s="259" t="str">
        <f t="shared" si="3"/>
        <v/>
      </c>
      <c r="F61" s="296"/>
      <c r="N61" s="3">
        <v>1</v>
      </c>
    </row>
    <row r="62" spans="2:14" ht="21" customHeight="1">
      <c r="B62" s="286"/>
      <c r="C62" s="171"/>
      <c r="D62" s="259" t="str">
        <f t="shared" si="3"/>
        <v/>
      </c>
      <c r="F62" s="296"/>
      <c r="N62" s="3">
        <v>1</v>
      </c>
    </row>
    <row r="63" spans="2:14" ht="21" customHeight="1">
      <c r="B63" s="286"/>
      <c r="C63" s="171"/>
      <c r="D63" s="259" t="str">
        <f t="shared" si="3"/>
        <v/>
      </c>
      <c r="F63" s="296"/>
      <c r="N63" s="3">
        <v>1</v>
      </c>
    </row>
    <row r="64" spans="2:14" ht="21" customHeight="1">
      <c r="B64" s="286"/>
      <c r="C64" s="171"/>
      <c r="D64" s="259" t="str">
        <f t="shared" si="3"/>
        <v/>
      </c>
      <c r="F64" s="296"/>
      <c r="N64" s="3">
        <v>1</v>
      </c>
    </row>
    <row r="65" spans="2:14" ht="21" customHeight="1">
      <c r="B65" s="286"/>
      <c r="C65" s="171"/>
      <c r="D65" s="259" t="str">
        <f t="shared" si="3"/>
        <v/>
      </c>
      <c r="F65" s="296"/>
      <c r="N65" s="3">
        <v>1</v>
      </c>
    </row>
    <row r="66" spans="2:14" ht="21" customHeight="1">
      <c r="B66" s="286"/>
      <c r="C66" s="171"/>
      <c r="D66" s="259" t="str">
        <f t="shared" si="3"/>
        <v/>
      </c>
      <c r="F66" s="296"/>
      <c r="N66" s="3">
        <v>1</v>
      </c>
    </row>
    <row r="67" spans="2:14" ht="21" customHeight="1">
      <c r="B67" s="286"/>
      <c r="C67" s="171"/>
      <c r="D67" s="259" t="str">
        <f t="shared" si="3"/>
        <v/>
      </c>
      <c r="F67" s="296"/>
      <c r="N67" s="3">
        <v>1</v>
      </c>
    </row>
    <row r="68" spans="2:14" ht="21" customHeight="1">
      <c r="B68" s="286"/>
      <c r="C68" s="171"/>
      <c r="D68" s="259" t="str">
        <f t="shared" si="3"/>
        <v/>
      </c>
      <c r="F68" s="296"/>
      <c r="N68" s="3">
        <v>1</v>
      </c>
    </row>
    <row r="69" spans="2:14" ht="21" customHeight="1">
      <c r="B69" s="286"/>
      <c r="C69" s="171"/>
      <c r="D69" s="259" t="str">
        <f t="shared" si="3"/>
        <v/>
      </c>
      <c r="F69" s="296"/>
      <c r="N69" s="3">
        <v>1</v>
      </c>
    </row>
    <row r="70" spans="2:14" ht="21" customHeight="1">
      <c r="B70" s="286"/>
      <c r="C70" s="171"/>
      <c r="D70" s="259" t="str">
        <f t="shared" si="3"/>
        <v/>
      </c>
      <c r="F70" s="296"/>
      <c r="N70" s="3">
        <v>1</v>
      </c>
    </row>
    <row r="71" spans="2:14" ht="21" customHeight="1">
      <c r="B71" s="286"/>
      <c r="C71" s="171"/>
      <c r="D71" s="259" t="str">
        <f t="shared" si="3"/>
        <v/>
      </c>
      <c r="F71" s="296"/>
      <c r="N71" s="3">
        <v>1</v>
      </c>
    </row>
    <row r="72" spans="2:14" ht="21" customHeight="1">
      <c r="B72" s="286"/>
      <c r="C72" s="171"/>
      <c r="D72" s="259" t="str">
        <f t="shared" si="3"/>
        <v/>
      </c>
      <c r="F72" s="296"/>
      <c r="N72" s="3">
        <v>1</v>
      </c>
    </row>
    <row r="73" spans="2:14" ht="21" customHeight="1">
      <c r="B73" s="286"/>
      <c r="C73" s="171"/>
      <c r="D73" s="259" t="str">
        <f t="shared" si="3"/>
        <v/>
      </c>
      <c r="F73" s="296"/>
      <c r="N73" s="3">
        <v>1</v>
      </c>
    </row>
    <row r="74" spans="2:14" ht="21" customHeight="1">
      <c r="B74" s="286"/>
      <c r="C74" s="171"/>
      <c r="D74" s="259" t="str">
        <f t="shared" si="3"/>
        <v/>
      </c>
      <c r="F74" s="296"/>
      <c r="N74" s="3">
        <v>1</v>
      </c>
    </row>
    <row r="75" spans="2:14" ht="21" customHeight="1">
      <c r="B75" s="286"/>
      <c r="C75" s="171"/>
      <c r="D75" s="259" t="str">
        <f t="shared" si="3"/>
        <v/>
      </c>
      <c r="F75" s="296"/>
      <c r="N75" s="3">
        <v>1</v>
      </c>
    </row>
    <row r="76" spans="2:14" ht="21" customHeight="1">
      <c r="B76" s="286"/>
      <c r="C76" s="171"/>
      <c r="D76" s="259" t="str">
        <f t="shared" si="3"/>
        <v/>
      </c>
      <c r="F76" s="296"/>
      <c r="N76" s="3">
        <v>1</v>
      </c>
    </row>
    <row r="77" spans="2:14" ht="21" customHeight="1">
      <c r="B77" s="286"/>
      <c r="C77" s="171"/>
      <c r="D77" s="259" t="str">
        <f t="shared" si="3"/>
        <v/>
      </c>
      <c r="F77" s="296"/>
      <c r="N77" s="3">
        <v>1</v>
      </c>
    </row>
    <row r="78" spans="2:14" ht="21" customHeight="1">
      <c r="B78" s="286"/>
      <c r="C78" s="171"/>
      <c r="D78" s="259" t="str">
        <f t="shared" si="3"/>
        <v/>
      </c>
      <c r="F78" s="296"/>
      <c r="N78" s="3">
        <v>1</v>
      </c>
    </row>
    <row r="79" spans="2:14" ht="21" customHeight="1">
      <c r="B79" s="286"/>
      <c r="C79" s="171"/>
      <c r="D79" s="259" t="str">
        <f t="shared" si="3"/>
        <v/>
      </c>
      <c r="F79" s="296"/>
      <c r="N79" s="3">
        <v>1</v>
      </c>
    </row>
    <row r="80" spans="2:14" ht="21" customHeight="1">
      <c r="B80" s="286"/>
      <c r="C80" s="171"/>
      <c r="D80" s="259" t="str">
        <f t="shared" si="3"/>
        <v/>
      </c>
      <c r="F80" s="296"/>
      <c r="N80" s="3">
        <v>1</v>
      </c>
    </row>
    <row r="81" spans="2:14" ht="21" customHeight="1">
      <c r="B81" s="286"/>
      <c r="C81" s="171"/>
      <c r="D81" s="259" t="str">
        <f t="shared" si="3"/>
        <v/>
      </c>
      <c r="F81" s="296"/>
      <c r="N81" s="3">
        <v>1</v>
      </c>
    </row>
    <row r="82" spans="2:14" ht="21" customHeight="1">
      <c r="B82" s="286"/>
      <c r="C82" s="171"/>
      <c r="D82" s="259" t="str">
        <f t="shared" si="3"/>
        <v/>
      </c>
      <c r="F82" s="296"/>
      <c r="N82" s="3">
        <v>1</v>
      </c>
    </row>
    <row r="83" spans="2:14" ht="21" customHeight="1">
      <c r="B83" s="286"/>
      <c r="C83" s="171"/>
      <c r="D83" s="259" t="str">
        <f t="shared" si="3"/>
        <v/>
      </c>
      <c r="F83" s="296"/>
      <c r="N83" s="3">
        <v>1</v>
      </c>
    </row>
    <row r="84" spans="2:14" ht="21" customHeight="1" thickBot="1">
      <c r="B84" s="287"/>
      <c r="C84" s="174"/>
      <c r="D84" s="260" t="str">
        <f t="shared" si="3"/>
        <v/>
      </c>
      <c r="E84" s="176"/>
      <c r="F84" s="177" t="s">
        <v>263</v>
      </c>
      <c r="N84" s="3">
        <v>1</v>
      </c>
    </row>
    <row r="85" spans="2:14" ht="21" customHeight="1">
      <c r="N85" s="3">
        <v>1</v>
      </c>
    </row>
    <row r="86" spans="2:14" ht="21" customHeight="1">
      <c r="D86" s="157" t="s">
        <v>252</v>
      </c>
      <c r="N86" s="3">
        <v>1</v>
      </c>
    </row>
    <row r="87" spans="2:14" ht="21" customHeight="1">
      <c r="D87" t="s">
        <v>247</v>
      </c>
      <c r="N87" s="3">
        <v>1</v>
      </c>
    </row>
    <row r="88" spans="2:14" ht="21" customHeight="1">
      <c r="D88" t="s">
        <v>248</v>
      </c>
      <c r="N88" s="3">
        <v>1</v>
      </c>
    </row>
    <row r="89" spans="2:14" ht="21" customHeight="1">
      <c r="D89" t="s">
        <v>196</v>
      </c>
      <c r="N89" s="3">
        <v>1</v>
      </c>
    </row>
    <row r="90" spans="2:14" ht="21" customHeight="1">
      <c r="D90" t="s">
        <v>188</v>
      </c>
      <c r="N90" s="3">
        <v>1</v>
      </c>
    </row>
    <row r="91" spans="2:14" ht="21" customHeight="1">
      <c r="D91" s="154"/>
      <c r="N91" s="3">
        <v>1</v>
      </c>
    </row>
    <row r="92" spans="2:14" ht="21" customHeight="1">
      <c r="D92" s="156" t="s">
        <v>249</v>
      </c>
      <c r="N92" s="3">
        <v>1</v>
      </c>
    </row>
    <row r="93" spans="2:14" ht="21" customHeight="1">
      <c r="D93" s="154" t="s">
        <v>189</v>
      </c>
      <c r="N93" s="3">
        <v>1</v>
      </c>
    </row>
    <row r="94" spans="2:14" ht="21" customHeight="1">
      <c r="D94" s="154"/>
      <c r="N94" s="3">
        <v>1</v>
      </c>
    </row>
    <row r="95" spans="2:14" ht="21" customHeight="1">
      <c r="D95" s="156" t="s">
        <v>190</v>
      </c>
      <c r="N95" s="3">
        <v>1</v>
      </c>
    </row>
    <row r="96" spans="2:14" ht="21" customHeight="1">
      <c r="D96" s="154" t="s">
        <v>191</v>
      </c>
      <c r="N96" s="3">
        <v>1</v>
      </c>
    </row>
    <row r="97" spans="4:14" ht="21" customHeight="1">
      <c r="D97" s="154" t="s">
        <v>192</v>
      </c>
      <c r="N97" s="3">
        <v>1</v>
      </c>
    </row>
    <row r="98" spans="4:14" ht="21" customHeight="1">
      <c r="D98" s="154"/>
      <c r="N98" s="3">
        <v>1</v>
      </c>
    </row>
    <row r="99" spans="4:14" ht="21" customHeight="1">
      <c r="D99" s="156" t="s">
        <v>193</v>
      </c>
      <c r="N99" s="3">
        <v>1</v>
      </c>
    </row>
    <row r="100" spans="4:14" ht="21" customHeight="1">
      <c r="D100" s="154" t="s">
        <v>194</v>
      </c>
      <c r="N100" s="3">
        <v>1</v>
      </c>
    </row>
    <row r="101" spans="4:14" ht="21" customHeight="1">
      <c r="D101" s="154"/>
      <c r="N101" s="3">
        <v>1</v>
      </c>
    </row>
    <row r="102" spans="4:14" ht="21" customHeight="1">
      <c r="D102" s="156" t="s">
        <v>250</v>
      </c>
      <c r="N102" s="3">
        <v>1</v>
      </c>
    </row>
    <row r="103" spans="4:14" ht="21" customHeight="1">
      <c r="D103" s="154" t="s">
        <v>251</v>
      </c>
      <c r="N103" s="3">
        <v>1</v>
      </c>
    </row>
    <row r="104" spans="4:14" ht="21" customHeight="1">
      <c r="D104" s="154"/>
      <c r="N104" s="3">
        <v>1</v>
      </c>
    </row>
    <row r="105" spans="4:14" ht="21" customHeight="1">
      <c r="D105" s="154"/>
      <c r="N105" s="3">
        <v>1</v>
      </c>
    </row>
    <row r="106" spans="4:14" ht="21" customHeight="1">
      <c r="D106" s="16" t="s">
        <v>253</v>
      </c>
      <c r="N106" s="3">
        <v>1</v>
      </c>
    </row>
    <row r="107" spans="4:14" ht="21" customHeight="1">
      <c r="D107" s="2" t="s">
        <v>254</v>
      </c>
      <c r="N107" s="3">
        <v>1</v>
      </c>
    </row>
    <row r="108" spans="4:14" ht="21" customHeight="1">
      <c r="D108" s="79" t="s">
        <v>255</v>
      </c>
      <c r="N108" s="3">
        <v>1</v>
      </c>
    </row>
    <row r="109" spans="4:14" ht="21" customHeight="1">
      <c r="D109" s="79" t="s">
        <v>244</v>
      </c>
      <c r="N109" s="3">
        <v>1</v>
      </c>
    </row>
    <row r="110" spans="4:14" ht="21" customHeight="1">
      <c r="D110" s="79" t="s">
        <v>245</v>
      </c>
      <c r="N110" s="3">
        <v>1</v>
      </c>
    </row>
    <row r="111" spans="4:14" ht="21" customHeight="1">
      <c r="D111" s="79"/>
      <c r="N111" s="3">
        <v>1</v>
      </c>
    </row>
    <row r="112" spans="4:14" ht="21" customHeight="1">
      <c r="D112" s="79" t="s">
        <v>204</v>
      </c>
      <c r="N112" s="3">
        <v>1</v>
      </c>
    </row>
    <row r="113" spans="4:14" ht="21" customHeight="1">
      <c r="D113" s="160" t="s">
        <v>205</v>
      </c>
      <c r="N113" s="3">
        <v>1</v>
      </c>
    </row>
    <row r="114" spans="4:14" ht="21" customHeight="1">
      <c r="D114" s="2"/>
      <c r="N114" s="3">
        <v>1</v>
      </c>
    </row>
    <row r="115" spans="4:14" ht="21" customHeight="1">
      <c r="D115" s="161" t="s">
        <v>256</v>
      </c>
      <c r="N115" s="3">
        <v>1</v>
      </c>
    </row>
    <row r="116" spans="4:14" ht="21" customHeight="1">
      <c r="D116" s="162" t="s">
        <v>207</v>
      </c>
      <c r="N116" s="3">
        <v>1</v>
      </c>
    </row>
    <row r="117" spans="4:14" ht="21" customHeight="1">
      <c r="D117" s="162" t="s">
        <v>208</v>
      </c>
      <c r="N117" s="3">
        <v>1</v>
      </c>
    </row>
    <row r="118" spans="4:14" ht="21" customHeight="1">
      <c r="D118" s="162"/>
      <c r="N118" s="3">
        <v>1</v>
      </c>
    </row>
    <row r="119" spans="4:14" ht="21" customHeight="1">
      <c r="D119" s="160" t="s">
        <v>209</v>
      </c>
      <c r="N119" s="3">
        <v>1</v>
      </c>
    </row>
    <row r="120" spans="4:14" ht="21" customHeight="1">
      <c r="D120" s="162" t="s">
        <v>210</v>
      </c>
      <c r="N120" s="3">
        <v>1</v>
      </c>
    </row>
    <row r="121" spans="4:14" ht="21" customHeight="1">
      <c r="D121" s="79"/>
      <c r="N121" s="3">
        <v>1</v>
      </c>
    </row>
    <row r="122" spans="4:14" ht="21" customHeight="1">
      <c r="D122" s="160" t="s">
        <v>211</v>
      </c>
      <c r="N122" s="3">
        <v>1</v>
      </c>
    </row>
    <row r="123" spans="4:14" ht="21" customHeight="1">
      <c r="D123" s="161" t="s">
        <v>212</v>
      </c>
      <c r="N123" s="3">
        <v>1</v>
      </c>
    </row>
    <row r="124" spans="4:14" ht="21" customHeight="1">
      <c r="D124" s="161" t="s">
        <v>213</v>
      </c>
      <c r="N124" s="3">
        <v>1</v>
      </c>
    </row>
    <row r="125" spans="4:14" ht="21" customHeight="1">
      <c r="D125" s="162" t="s">
        <v>214</v>
      </c>
      <c r="N125" s="3">
        <v>1</v>
      </c>
    </row>
    <row r="126" spans="4:14" ht="21" customHeight="1">
      <c r="D126" s="162" t="s">
        <v>215</v>
      </c>
      <c r="N126" s="3">
        <v>1</v>
      </c>
    </row>
    <row r="127" spans="4:14" ht="21" customHeight="1">
      <c r="D127" s="79"/>
      <c r="N127" s="3">
        <v>1</v>
      </c>
    </row>
    <row r="128" spans="4:14" ht="21" customHeight="1">
      <c r="D128" s="160" t="s">
        <v>216</v>
      </c>
      <c r="N128" s="3">
        <v>1</v>
      </c>
    </row>
    <row r="129" spans="4:14" ht="21" customHeight="1">
      <c r="D129" s="161" t="s">
        <v>217</v>
      </c>
      <c r="N129" s="3">
        <v>1</v>
      </c>
    </row>
    <row r="130" spans="4:14" ht="21" customHeight="1">
      <c r="D130" s="161" t="s">
        <v>218</v>
      </c>
      <c r="N130" s="3">
        <v>1</v>
      </c>
    </row>
    <row r="131" spans="4:14" ht="21" customHeight="1">
      <c r="D131" s="161" t="s">
        <v>219</v>
      </c>
      <c r="N131" s="3">
        <v>1</v>
      </c>
    </row>
    <row r="132" spans="4:14" ht="21" customHeight="1">
      <c r="D132" s="161" t="s">
        <v>220</v>
      </c>
      <c r="N132" s="3">
        <v>1</v>
      </c>
    </row>
    <row r="133" spans="4:14" ht="21" customHeight="1">
      <c r="D133" s="161" t="s">
        <v>221</v>
      </c>
      <c r="N133" s="3">
        <v>1</v>
      </c>
    </row>
    <row r="134" spans="4:14" ht="21" customHeight="1">
      <c r="D134" s="161" t="s">
        <v>222</v>
      </c>
      <c r="N134" s="3">
        <v>1</v>
      </c>
    </row>
    <row r="135" spans="4:14" ht="21" customHeight="1">
      <c r="D135" s="161" t="s">
        <v>223</v>
      </c>
      <c r="N135" s="3">
        <v>1</v>
      </c>
    </row>
    <row r="136" spans="4:14" ht="21" customHeight="1">
      <c r="D136" s="79"/>
      <c r="N136" s="3">
        <v>1</v>
      </c>
    </row>
    <row r="137" spans="4:14" ht="21" customHeight="1">
      <c r="D137" s="163" t="s">
        <v>224</v>
      </c>
      <c r="N137" s="3">
        <v>1</v>
      </c>
    </row>
    <row r="138" spans="4:14" ht="21" customHeight="1">
      <c r="D138" s="163" t="s">
        <v>225</v>
      </c>
      <c r="N138" s="3">
        <v>1</v>
      </c>
    </row>
    <row r="139" spans="4:14" ht="21" customHeight="1">
      <c r="D139" s="163" t="s">
        <v>226</v>
      </c>
      <c r="N139" s="3">
        <v>1</v>
      </c>
    </row>
    <row r="140" spans="4:14" ht="21" customHeight="1">
      <c r="D140" s="79"/>
      <c r="N140" s="3">
        <v>1</v>
      </c>
    </row>
    <row r="141" spans="4:14" ht="21" customHeight="1">
      <c r="D141" s="163" t="s">
        <v>227</v>
      </c>
      <c r="N141" s="3">
        <v>1</v>
      </c>
    </row>
    <row r="142" spans="4:14" ht="21" customHeight="1">
      <c r="D142" s="163" t="s">
        <v>228</v>
      </c>
      <c r="N142" s="3">
        <v>1</v>
      </c>
    </row>
    <row r="143" spans="4:14" ht="21" customHeight="1">
      <c r="D143" s="163" t="s">
        <v>229</v>
      </c>
      <c r="N143" s="3">
        <v>1</v>
      </c>
    </row>
    <row r="144" spans="4:14" ht="21" customHeight="1">
      <c r="D144" s="79" t="s">
        <v>230</v>
      </c>
      <c r="N144" s="3">
        <v>1</v>
      </c>
    </row>
    <row r="145" spans="1:16" ht="21" customHeight="1">
      <c r="D145" s="162"/>
      <c r="N145" s="3">
        <v>1</v>
      </c>
    </row>
    <row r="146" spans="1:16" ht="21" customHeight="1">
      <c r="D146" s="160" t="s">
        <v>231</v>
      </c>
      <c r="N146" s="3">
        <v>1</v>
      </c>
    </row>
    <row r="147" spans="1:16" ht="21" customHeight="1">
      <c r="D147" s="162" t="s">
        <v>232</v>
      </c>
      <c r="N147" s="3">
        <v>1</v>
      </c>
    </row>
    <row r="148" spans="1:16" ht="21" customHeight="1">
      <c r="D148" s="164" t="s">
        <v>233</v>
      </c>
      <c r="N148" s="3">
        <v>1</v>
      </c>
    </row>
    <row r="149" spans="1:16" ht="21" customHeight="1">
      <c r="D149" s="164" t="s">
        <v>234</v>
      </c>
      <c r="N149" s="3">
        <v>1</v>
      </c>
    </row>
    <row r="150" spans="1:16" ht="21" customHeight="1">
      <c r="D150" s="79"/>
      <c r="N150" s="3">
        <v>1</v>
      </c>
    </row>
    <row r="151" spans="1:16" ht="21" customHeight="1">
      <c r="D151" s="16" t="s">
        <v>235</v>
      </c>
      <c r="N151" s="3">
        <v>1</v>
      </c>
    </row>
    <row r="152" spans="1:16" ht="21" customHeight="1">
      <c r="D152" s="79" t="s">
        <v>236</v>
      </c>
      <c r="N152" s="3">
        <v>1</v>
      </c>
    </row>
    <row r="153" spans="1:16" ht="21" customHeight="1">
      <c r="D153" s="162" t="s">
        <v>237</v>
      </c>
      <c r="N153" s="3">
        <v>1</v>
      </c>
    </row>
    <row r="154" spans="1:16" ht="21" customHeight="1">
      <c r="D154" s="162" t="s">
        <v>238</v>
      </c>
      <c r="N154" s="3">
        <v>1</v>
      </c>
    </row>
    <row r="155" spans="1:16">
      <c r="D155" s="162" t="s">
        <v>239</v>
      </c>
      <c r="N155" s="3">
        <v>1</v>
      </c>
    </row>
    <row r="156" spans="1:16">
      <c r="D156" s="162" t="s">
        <v>240</v>
      </c>
      <c r="N156" s="3">
        <v>1</v>
      </c>
    </row>
    <row r="157" spans="1:16">
      <c r="D157" s="162" t="s">
        <v>241</v>
      </c>
      <c r="N157" s="3">
        <v>1</v>
      </c>
    </row>
    <row r="158" spans="1:16">
      <c r="D158" s="79" t="s">
        <v>242</v>
      </c>
      <c r="N158" s="3">
        <v>1</v>
      </c>
    </row>
    <row r="159" spans="1:16">
      <c r="N159" s="78" t="s">
        <v>56</v>
      </c>
    </row>
    <row r="160" spans="1:16">
      <c r="A160" s="3">
        <v>1</v>
      </c>
      <c r="B160" s="3">
        <v>1</v>
      </c>
      <c r="C160" s="3">
        <v>1</v>
      </c>
      <c r="D160" s="3">
        <v>1</v>
      </c>
      <c r="E160" s="3">
        <v>1</v>
      </c>
      <c r="F160" s="3">
        <v>1</v>
      </c>
      <c r="G160" s="3">
        <v>1</v>
      </c>
      <c r="H160" s="3">
        <v>1</v>
      </c>
      <c r="I160" s="3">
        <v>1</v>
      </c>
      <c r="J160" s="3">
        <v>1</v>
      </c>
      <c r="K160" s="3">
        <v>1</v>
      </c>
      <c r="L160" s="3"/>
      <c r="M160" s="3">
        <v>1</v>
      </c>
      <c r="N160" s="1" t="str">
        <f>ADDRESS(ROW(),COLUMN(),4)</f>
        <v>N160</v>
      </c>
      <c r="O160" s="21"/>
      <c r="P160" s="22" t="str">
        <f>ADDRESS(ROW(),COLUMN(),4)</f>
        <v>P160</v>
      </c>
    </row>
  </sheetData>
  <mergeCells count="7">
    <mergeCell ref="B19:B84"/>
    <mergeCell ref="C21:E21"/>
    <mergeCell ref="C4:D7"/>
    <mergeCell ref="K18:K27"/>
    <mergeCell ref="H19:H28"/>
    <mergeCell ref="I21:J21"/>
    <mergeCell ref="F18:F8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C5B5D-C47C-4F3C-97BD-CF0D13EAAF0E}">
  <dimension ref="A1:AL62"/>
  <sheetViews>
    <sheetView zoomScaleNormal="100" workbookViewId="0">
      <selection activeCell="J33" sqref="J33"/>
    </sheetView>
  </sheetViews>
  <sheetFormatPr baseColWidth="10" defaultRowHeight="15"/>
  <cols>
    <col min="1" max="1" width="5.85546875" style="6" customWidth="1"/>
    <col min="2" max="2" width="6.140625" style="6" customWidth="1"/>
    <col min="3" max="3" width="15" style="6" customWidth="1"/>
    <col min="4" max="4" width="19.85546875" style="6" customWidth="1"/>
    <col min="5" max="5" width="11.7109375" style="6" customWidth="1"/>
    <col min="6" max="8" width="6.7109375" style="6" customWidth="1"/>
    <col min="9" max="9" width="8.5703125" style="6" customWidth="1"/>
    <col min="10" max="10" width="122.5703125" style="6" customWidth="1"/>
    <col min="11" max="11" width="11.140625" style="6" customWidth="1"/>
    <col min="12" max="12" width="13.140625" style="6" customWidth="1"/>
    <col min="13" max="13" width="3.140625" style="6" customWidth="1"/>
    <col min="14" max="14" width="75.28515625" style="6" customWidth="1"/>
    <col min="15" max="15" width="11.42578125" style="6"/>
    <col min="16" max="16" width="5.7109375" customWidth="1"/>
    <col min="17" max="17" width="10.7109375" customWidth="1"/>
    <col min="18" max="22" width="5.7109375" customWidth="1"/>
    <col min="23" max="23" width="122.7109375" customWidth="1"/>
    <col min="24" max="26" width="6.7109375" customWidth="1"/>
    <col min="27" max="27" width="3.140625" customWidth="1"/>
    <col min="28" max="28" width="77.28515625" customWidth="1"/>
    <col min="29" max="29" width="11.42578125" style="6"/>
    <col min="30" max="30" width="7.7109375" style="6" customWidth="1"/>
    <col min="31" max="31" width="8.7109375" style="6" customWidth="1"/>
    <col min="32" max="32" width="7.7109375" style="6" customWidth="1"/>
    <col min="33" max="33" width="80.7109375" style="6" customWidth="1"/>
    <col min="34" max="34" width="5.7109375" style="6" customWidth="1"/>
    <col min="35" max="35" width="5.5703125" style="6" customWidth="1"/>
    <col min="36" max="37" width="11.42578125" style="6"/>
    <col min="38" max="38" width="79.28515625" style="6" customWidth="1"/>
    <col min="39" max="16384" width="11.42578125" style="6"/>
  </cols>
  <sheetData>
    <row r="1" spans="1:38">
      <c r="B1" s="25" t="str">
        <f t="shared" ref="B1:L1" si="0">SUBSTITUTE(ADDRESS(1,COLUMN(),4),"1","")</f>
        <v>B</v>
      </c>
      <c r="C1" s="25" t="str">
        <f t="shared" si="0"/>
        <v>C</v>
      </c>
      <c r="D1" s="25" t="str">
        <f t="shared" si="0"/>
        <v>D</v>
      </c>
      <c r="E1" s="25" t="str">
        <f t="shared" si="0"/>
        <v>E</v>
      </c>
      <c r="F1" s="25" t="str">
        <f t="shared" si="0"/>
        <v>F</v>
      </c>
      <c r="G1" s="25" t="str">
        <f t="shared" si="0"/>
        <v>G</v>
      </c>
      <c r="H1" s="25" t="str">
        <f t="shared" si="0"/>
        <v>H</v>
      </c>
      <c r="I1" s="25" t="str">
        <f t="shared" si="0"/>
        <v>I</v>
      </c>
      <c r="J1" s="25" t="str">
        <f t="shared" si="0"/>
        <v>J</v>
      </c>
      <c r="K1" s="25" t="str">
        <f t="shared" si="0"/>
        <v>K</v>
      </c>
      <c r="L1" s="25" t="str">
        <f t="shared" si="0"/>
        <v>L</v>
      </c>
      <c r="P1" s="25" t="str">
        <f t="shared" ref="P1:Z1" si="1">SUBSTITUTE(ADDRESS(1,COLUMN(),4),"1","")</f>
        <v>P</v>
      </c>
      <c r="Q1" s="25" t="str">
        <f t="shared" si="1"/>
        <v>Q</v>
      </c>
      <c r="R1" s="25" t="str">
        <f t="shared" si="1"/>
        <v>R</v>
      </c>
      <c r="S1" s="25" t="str">
        <f t="shared" si="1"/>
        <v>S</v>
      </c>
      <c r="T1" s="25" t="str">
        <f t="shared" si="1"/>
        <v>T</v>
      </c>
      <c r="U1" s="25" t="str">
        <f t="shared" si="1"/>
        <v>U</v>
      </c>
      <c r="V1" s="25" t="str">
        <f t="shared" si="1"/>
        <v>V</v>
      </c>
      <c r="W1" s="25" t="str">
        <f t="shared" si="1"/>
        <v>W</v>
      </c>
      <c r="X1" s="25" t="str">
        <f t="shared" si="1"/>
        <v>X</v>
      </c>
      <c r="Y1" s="25" t="str">
        <f t="shared" si="1"/>
        <v>Y</v>
      </c>
      <c r="Z1" s="25" t="str">
        <f t="shared" si="1"/>
        <v>Z</v>
      </c>
      <c r="AJ1" s="3">
        <v>1</v>
      </c>
      <c r="AK1" s="4" t="str">
        <f>SUBSTITUTE(ADDRESS(1,COLUMN(),4),"1","")</f>
        <v>AK</v>
      </c>
      <c r="AL1" s="5" t="str">
        <f>SUBSTITUTE(ADDRESS(1,COLUMN(),4),"1","")</f>
        <v>AL</v>
      </c>
    </row>
    <row r="2" spans="1:38">
      <c r="B2" s="30">
        <f t="shared" ref="B2:L2" ca="1" si="2">CELL("largeur",B2)</f>
        <v>5</v>
      </c>
      <c r="C2" s="30">
        <f t="shared" ca="1" si="2"/>
        <v>14</v>
      </c>
      <c r="D2" s="30">
        <f t="shared" ca="1" si="2"/>
        <v>19</v>
      </c>
      <c r="E2" s="30">
        <f t="shared" ca="1" si="2"/>
        <v>11</v>
      </c>
      <c r="F2" s="30">
        <f t="shared" ca="1" si="2"/>
        <v>6</v>
      </c>
      <c r="G2" s="30">
        <f t="shared" ca="1" si="2"/>
        <v>6</v>
      </c>
      <c r="H2" s="30">
        <f t="shared" ca="1" si="2"/>
        <v>6</v>
      </c>
      <c r="I2" s="30">
        <f t="shared" ca="1" si="2"/>
        <v>8</v>
      </c>
      <c r="J2" s="30">
        <f t="shared" ca="1" si="2"/>
        <v>122</v>
      </c>
      <c r="K2" s="30">
        <f t="shared" ca="1" si="2"/>
        <v>10</v>
      </c>
      <c r="L2" s="30">
        <f t="shared" ca="1" si="2"/>
        <v>12</v>
      </c>
      <c r="P2" s="30">
        <f t="shared" ref="P2:Z2" ca="1" si="3">CELL("largeur",P2)</f>
        <v>5</v>
      </c>
      <c r="Q2" s="30">
        <f t="shared" ca="1" si="3"/>
        <v>10</v>
      </c>
      <c r="R2" s="30">
        <f t="shared" ca="1" si="3"/>
        <v>5</v>
      </c>
      <c r="S2" s="30">
        <f t="shared" ca="1" si="3"/>
        <v>5</v>
      </c>
      <c r="T2" s="30">
        <f t="shared" ca="1" si="3"/>
        <v>5</v>
      </c>
      <c r="U2" s="30">
        <f t="shared" ca="1" si="3"/>
        <v>5</v>
      </c>
      <c r="V2" s="30">
        <f t="shared" ca="1" si="3"/>
        <v>5</v>
      </c>
      <c r="W2" s="30">
        <f t="shared" ca="1" si="3"/>
        <v>122</v>
      </c>
      <c r="X2" s="30">
        <f t="shared" ca="1" si="3"/>
        <v>6</v>
      </c>
      <c r="Y2" s="30">
        <f t="shared" ca="1" si="3"/>
        <v>6</v>
      </c>
      <c r="Z2" s="30">
        <f t="shared" ca="1" si="3"/>
        <v>6</v>
      </c>
      <c r="AJ2" s="3">
        <v>1</v>
      </c>
      <c r="AK2" s="7" t="s">
        <v>0</v>
      </c>
      <c r="AL2" s="8"/>
    </row>
    <row r="3" spans="1:38" ht="15.75">
      <c r="B3" s="34">
        <v>5</v>
      </c>
      <c r="C3" s="34">
        <v>14</v>
      </c>
      <c r="D3" s="34">
        <v>19</v>
      </c>
      <c r="E3" s="34">
        <v>11</v>
      </c>
      <c r="F3" s="34">
        <v>6</v>
      </c>
      <c r="G3" s="34">
        <v>6</v>
      </c>
      <c r="H3" s="34">
        <v>6</v>
      </c>
      <c r="I3" s="34">
        <v>8</v>
      </c>
      <c r="J3" s="34">
        <f ca="1">J2</f>
        <v>122</v>
      </c>
      <c r="K3" s="34">
        <v>10</v>
      </c>
      <c r="L3" s="34">
        <v>12</v>
      </c>
      <c r="P3" s="34">
        <v>5</v>
      </c>
      <c r="Q3" s="34">
        <v>10</v>
      </c>
      <c r="R3" s="34">
        <v>5</v>
      </c>
      <c r="S3" s="34">
        <v>5</v>
      </c>
      <c r="T3" s="34">
        <v>5</v>
      </c>
      <c r="U3" s="34">
        <v>5</v>
      </c>
      <c r="V3" s="34">
        <v>5</v>
      </c>
      <c r="W3" s="34">
        <f ca="1">W2</f>
        <v>122</v>
      </c>
      <c r="X3" s="34">
        <v>6</v>
      </c>
      <c r="Y3" s="34">
        <v>6</v>
      </c>
      <c r="Z3" s="34">
        <v>6</v>
      </c>
      <c r="AJ3" s="3">
        <v>1</v>
      </c>
      <c r="AK3" s="9" cm="1">
        <f t="array" aca="1" ref="AK3" ca="1">COUNTA(A5:AJ62+COUNTBLANK(A5:AJ62))</f>
        <v>2088</v>
      </c>
      <c r="AL3" s="10" t="str">
        <f>"cellules entre -cells -celdas  "&amp;" " &amp;A5&amp;" et  "&amp;AJ62</f>
        <v>cellules entre -cells -celdas   A5 et  AJ62</v>
      </c>
    </row>
    <row r="4" spans="1:38" ht="15.75">
      <c r="AJ4" s="3">
        <v>1</v>
      </c>
      <c r="AK4" s="9">
        <f ca="1">COUNTA(A5:AJ62)</f>
        <v>764</v>
      </c>
      <c r="AL4" s="10" t="s">
        <v>1</v>
      </c>
    </row>
    <row r="5" spans="1:38" ht="25.5" customHeight="1">
      <c r="A5" s="1" t="str">
        <f>ADDRESS(ROW(),COLUMN(),4)</f>
        <v>A5</v>
      </c>
      <c r="B5" s="81"/>
      <c r="C5" s="81"/>
      <c r="D5" s="81"/>
      <c r="E5" s="81"/>
      <c r="F5" s="81"/>
      <c r="G5" s="81"/>
      <c r="H5" s="81"/>
      <c r="I5" s="81"/>
      <c r="K5" s="81"/>
      <c r="L5" s="81"/>
      <c r="M5" s="2"/>
      <c r="N5" s="81"/>
      <c r="O5" s="2"/>
      <c r="AJ5" s="3">
        <v>1</v>
      </c>
      <c r="AK5" s="9">
        <f ca="1">COUNTBLANK(A5:AJ62)</f>
        <v>1406</v>
      </c>
      <c r="AL5" s="10" t="s">
        <v>2</v>
      </c>
    </row>
    <row r="6" spans="1:38" ht="17.100000000000001" customHeight="1">
      <c r="B6" s="2"/>
      <c r="C6" s="307" t="s">
        <v>268</v>
      </c>
      <c r="D6" s="307"/>
      <c r="E6" s="307"/>
      <c r="F6" s="307"/>
      <c r="G6" s="307"/>
      <c r="H6" s="307"/>
      <c r="I6" s="307"/>
      <c r="J6" s="307"/>
      <c r="K6" s="307"/>
      <c r="L6" s="307"/>
      <c r="M6" s="2"/>
      <c r="N6" s="2"/>
      <c r="O6" s="2"/>
      <c r="P6" s="299" t="s">
        <v>257</v>
      </c>
      <c r="Q6" s="300"/>
      <c r="R6" s="300"/>
      <c r="S6" s="300"/>
      <c r="T6" s="300"/>
      <c r="U6" s="300"/>
      <c r="V6" s="300"/>
      <c r="W6" s="300"/>
      <c r="X6" s="300"/>
      <c r="Y6" s="300"/>
      <c r="Z6" s="301"/>
      <c r="AJ6" s="3">
        <v>1</v>
      </c>
      <c r="AK6" s="9">
        <f>SUM(AJ1:AJ60)+2</f>
        <v>62</v>
      </c>
      <c r="AL6" s="10" t="s">
        <v>3</v>
      </c>
    </row>
    <row r="7" spans="1:38" ht="17.100000000000001" customHeight="1">
      <c r="B7" s="2"/>
      <c r="C7" s="307"/>
      <c r="D7" s="307"/>
      <c r="E7" s="307"/>
      <c r="F7" s="307"/>
      <c r="G7" s="307"/>
      <c r="H7" s="307"/>
      <c r="I7" s="307"/>
      <c r="J7" s="307"/>
      <c r="K7" s="307"/>
      <c r="L7" s="307"/>
      <c r="M7" s="2"/>
      <c r="N7" s="2"/>
      <c r="O7" s="2"/>
      <c r="P7" s="302"/>
      <c r="Q7" s="303"/>
      <c r="R7" s="303"/>
      <c r="S7" s="303"/>
      <c r="T7" s="303"/>
      <c r="U7" s="303"/>
      <c r="V7" s="303"/>
      <c r="W7" s="303"/>
      <c r="X7" s="303"/>
      <c r="Y7" s="303"/>
      <c r="Z7" s="304"/>
      <c r="AJ7" s="3">
        <v>1</v>
      </c>
      <c r="AK7" s="9">
        <f>SUM(A62:O62)+1</f>
        <v>16</v>
      </c>
      <c r="AL7" s="10" t="s">
        <v>4</v>
      </c>
    </row>
    <row r="8" spans="1:38" ht="17.100000000000001" customHeight="1" thickBot="1">
      <c r="B8" s="2"/>
      <c r="C8" s="213"/>
      <c r="D8" s="213"/>
      <c r="E8" s="213"/>
      <c r="F8" s="213"/>
      <c r="G8" s="213"/>
      <c r="H8" s="213"/>
      <c r="I8" s="213"/>
      <c r="J8" s="213"/>
      <c r="K8" s="213"/>
      <c r="L8" s="213"/>
      <c r="M8" s="2"/>
      <c r="N8" s="2"/>
      <c r="O8" s="2"/>
      <c r="P8" s="231"/>
      <c r="Q8" s="231"/>
      <c r="R8" s="231"/>
      <c r="S8" s="231"/>
      <c r="T8" s="231"/>
      <c r="U8" s="231"/>
      <c r="V8" s="231"/>
      <c r="W8" s="231"/>
      <c r="X8" s="231"/>
      <c r="Y8" s="231"/>
      <c r="Z8" s="231"/>
      <c r="AJ8" s="3">
        <v>1</v>
      </c>
      <c r="AK8" s="9"/>
      <c r="AL8" s="10"/>
    </row>
    <row r="9" spans="1:38" ht="21" customHeight="1">
      <c r="B9" s="23" t="s">
        <v>57</v>
      </c>
      <c r="C9" s="24" t="str">
        <f t="shared" ref="C9:L9" si="4">SUBSTITUTE(ADDRESS(1,COLUMN(),4),"1","")</f>
        <v>C</v>
      </c>
      <c r="D9" s="24" t="str">
        <f t="shared" si="4"/>
        <v>D</v>
      </c>
      <c r="E9" s="24" t="str">
        <f t="shared" si="4"/>
        <v>E</v>
      </c>
      <c r="F9" s="25" t="str">
        <f t="shared" si="4"/>
        <v>F</v>
      </c>
      <c r="G9" s="25" t="str">
        <f t="shared" si="4"/>
        <v>G</v>
      </c>
      <c r="H9" s="25" t="str">
        <f t="shared" si="4"/>
        <v>H</v>
      </c>
      <c r="I9" s="25" t="str">
        <f t="shared" si="4"/>
        <v>I</v>
      </c>
      <c r="J9" s="26" t="str">
        <f>"Col."&amp;SUBSTITUTE(ADDRESS(1,COLUMN(),4),"1","")&amp;"▼"</f>
        <v>Col.J▼</v>
      </c>
      <c r="K9" s="25" t="str">
        <f t="shared" si="4"/>
        <v>K</v>
      </c>
      <c r="L9" s="27" t="str">
        <f t="shared" si="4"/>
        <v>L</v>
      </c>
      <c r="M9" s="2"/>
      <c r="N9" s="28" t="s">
        <v>58</v>
      </c>
      <c r="O9" s="2"/>
      <c r="P9" s="173" t="s">
        <v>57</v>
      </c>
      <c r="Q9" s="25" t="str">
        <f t="shared" ref="Q9:Y9" si="5">SUBSTITUTE(ADDRESS(1,COLUMN(),4),"1","")</f>
        <v>Q</v>
      </c>
      <c r="R9" s="25" t="str">
        <f t="shared" si="5"/>
        <v>R</v>
      </c>
      <c r="S9" s="25" t="str">
        <f t="shared" si="5"/>
        <v>S</v>
      </c>
      <c r="T9" s="25" t="str">
        <f t="shared" si="5"/>
        <v>T</v>
      </c>
      <c r="U9" s="25" t="str">
        <f t="shared" si="5"/>
        <v>U</v>
      </c>
      <c r="V9" s="25" t="str">
        <f t="shared" si="5"/>
        <v>V</v>
      </c>
      <c r="W9" s="25" t="str">
        <f t="shared" si="5"/>
        <v>W</v>
      </c>
      <c r="X9" s="25" t="str">
        <f t="shared" si="5"/>
        <v>X</v>
      </c>
      <c r="Y9" s="25" t="str">
        <f t="shared" si="5"/>
        <v>Y</v>
      </c>
      <c r="Z9" s="27" t="str">
        <f>SUBSTITUTE(ADDRESS(1,COLUMN(),4),"1","")</f>
        <v>Z</v>
      </c>
      <c r="AB9" s="28" t="s">
        <v>58</v>
      </c>
      <c r="AD9" s="261" t="str">
        <f t="shared" ref="AD9:AH9" si="6">SUBSTITUTE(ADDRESS(1,COLUMN(),4),"1","")</f>
        <v>AD</v>
      </c>
      <c r="AE9" s="25" t="str">
        <f t="shared" si="6"/>
        <v>AE</v>
      </c>
      <c r="AF9" s="25" t="str">
        <f t="shared" si="6"/>
        <v>AF</v>
      </c>
      <c r="AG9" s="25" t="str">
        <f t="shared" si="6"/>
        <v>AG</v>
      </c>
      <c r="AH9" s="27" t="str">
        <f t="shared" si="6"/>
        <v>AH</v>
      </c>
      <c r="AJ9" s="3">
        <v>1</v>
      </c>
    </row>
    <row r="10" spans="1:38" ht="21" customHeight="1">
      <c r="B10" s="308"/>
      <c r="C10" s="30">
        <f t="shared" ref="C10:L10" ca="1" si="7">CELL("largeur",C10)</f>
        <v>14</v>
      </c>
      <c r="D10" s="30">
        <f t="shared" ca="1" si="7"/>
        <v>19</v>
      </c>
      <c r="E10" s="29">
        <f t="shared" ca="1" si="7"/>
        <v>11</v>
      </c>
      <c r="F10" s="30">
        <f t="shared" ca="1" si="7"/>
        <v>6</v>
      </c>
      <c r="G10" s="30">
        <f t="shared" ca="1" si="7"/>
        <v>6</v>
      </c>
      <c r="H10" s="30">
        <f t="shared" ca="1" si="7"/>
        <v>6</v>
      </c>
      <c r="I10" s="30">
        <f t="shared" ca="1" si="7"/>
        <v>8</v>
      </c>
      <c r="J10" s="30">
        <f t="shared" ca="1" si="7"/>
        <v>122</v>
      </c>
      <c r="K10" s="30">
        <f t="shared" ca="1" si="7"/>
        <v>10</v>
      </c>
      <c r="L10" s="31">
        <f t="shared" ca="1" si="7"/>
        <v>12</v>
      </c>
      <c r="M10" s="2"/>
      <c r="N10" s="32" t="str">
        <f>"1️⃣ COLLEZ LE TEXTE BRUT A DÉCOUPER  DANS LA CELLULE "&amp;ADDRESS(ROW(C18),COLUMN(C18),4)</f>
        <v>1️⃣ COLLEZ LE TEXTE BRUT A DÉCOUPER  DANS LA CELLULE C18</v>
      </c>
      <c r="O10" s="2"/>
      <c r="P10" s="286"/>
      <c r="Q10" s="30">
        <f t="shared" ref="Q10:Z10" ca="1" si="8">CELL("largeur",Q10)</f>
        <v>10</v>
      </c>
      <c r="R10" s="30">
        <f t="shared" ca="1" si="8"/>
        <v>5</v>
      </c>
      <c r="S10" s="30">
        <f t="shared" ca="1" si="8"/>
        <v>5</v>
      </c>
      <c r="T10" s="30">
        <f t="shared" ca="1" si="8"/>
        <v>5</v>
      </c>
      <c r="U10" s="30">
        <f t="shared" ca="1" si="8"/>
        <v>5</v>
      </c>
      <c r="V10" s="30">
        <f t="shared" ca="1" si="8"/>
        <v>5</v>
      </c>
      <c r="W10" s="30">
        <f t="shared" ca="1" si="8"/>
        <v>122</v>
      </c>
      <c r="X10" s="30">
        <f t="shared" ca="1" si="8"/>
        <v>6</v>
      </c>
      <c r="Y10" s="30">
        <f t="shared" ca="1" si="8"/>
        <v>6</v>
      </c>
      <c r="Z10" s="31">
        <f t="shared" ca="1" si="8"/>
        <v>6</v>
      </c>
      <c r="AB10" s="32" t="str">
        <f>"1️⃣ COLLEZ LE TEXTE BRUT A DÉCOUPER  DANS LA CELLULE "&amp;ADDRESS(ROW(Q18),COLUMN(Q18),4)</f>
        <v>1️⃣ COLLEZ LE TEXTE BRUT A DÉCOUPER  DANS LA CELLULE Q18</v>
      </c>
      <c r="AD10" s="262">
        <f t="shared" ref="AD10:AH10" ca="1" si="9">CELL("largeur",AD10)</f>
        <v>7</v>
      </c>
      <c r="AE10" s="30">
        <f t="shared" ca="1" si="9"/>
        <v>8</v>
      </c>
      <c r="AF10" s="30">
        <f t="shared" ca="1" si="9"/>
        <v>7</v>
      </c>
      <c r="AG10" s="30">
        <f t="shared" ca="1" si="9"/>
        <v>80</v>
      </c>
      <c r="AH10" s="31">
        <f t="shared" ca="1" si="9"/>
        <v>5</v>
      </c>
      <c r="AJ10" s="3">
        <v>1</v>
      </c>
      <c r="AK10" s="53" t="s">
        <v>65</v>
      </c>
    </row>
    <row r="11" spans="1:38" ht="21" customHeight="1">
      <c r="B11" s="308"/>
      <c r="C11" s="34">
        <v>14</v>
      </c>
      <c r="D11" s="34">
        <v>19</v>
      </c>
      <c r="E11" s="33">
        <v>11</v>
      </c>
      <c r="F11" s="34">
        <v>6</v>
      </c>
      <c r="G11" s="34">
        <v>6</v>
      </c>
      <c r="H11" s="34">
        <v>6</v>
      </c>
      <c r="I11" s="34">
        <v>6</v>
      </c>
      <c r="J11" s="35" t="str">
        <f>C15&amp;"▼ "</f>
        <v xml:space="preserve">122▼ </v>
      </c>
      <c r="K11" s="34">
        <v>10</v>
      </c>
      <c r="L11" s="36">
        <v>12</v>
      </c>
      <c r="M11" s="2"/>
      <c r="N11" s="37"/>
      <c r="O11" s="2"/>
      <c r="P11" s="286"/>
      <c r="Q11" s="34">
        <v>10</v>
      </c>
      <c r="R11" s="34">
        <v>5</v>
      </c>
      <c r="S11" s="34">
        <v>5</v>
      </c>
      <c r="T11" s="34">
        <v>5</v>
      </c>
      <c r="U11" s="34">
        <v>5</v>
      </c>
      <c r="V11" s="34">
        <v>5</v>
      </c>
      <c r="W11" s="89">
        <f>Q15</f>
        <v>122</v>
      </c>
      <c r="X11" s="34">
        <v>6</v>
      </c>
      <c r="Y11" s="34">
        <v>6</v>
      </c>
      <c r="Z11" s="36">
        <v>6</v>
      </c>
      <c r="AB11" s="66" t="s">
        <v>59</v>
      </c>
      <c r="AD11" s="263">
        <v>7</v>
      </c>
      <c r="AE11" s="34">
        <v>7</v>
      </c>
      <c r="AF11" s="34">
        <v>7</v>
      </c>
      <c r="AG11" s="34">
        <v>80</v>
      </c>
      <c r="AH11" s="36">
        <v>5</v>
      </c>
      <c r="AJ11" s="3">
        <v>1</v>
      </c>
      <c r="AK11" s="53" t="s">
        <v>68</v>
      </c>
    </row>
    <row r="12" spans="1:38" ht="21" customHeight="1">
      <c r="B12" s="308"/>
      <c r="C12" s="200" t="s">
        <v>60</v>
      </c>
      <c r="D12" s="201"/>
      <c r="E12" s="202"/>
      <c r="F12" s="201"/>
      <c r="G12" s="201"/>
      <c r="H12" s="201"/>
      <c r="I12" s="201"/>
      <c r="J12" s="203" t="str">
        <f ca="1">" Largeur de cette colonne : " &amp; J10 &amp; IF(J10 &gt; C15, " - Colonne trop large de " &amp; (J10 - C15), IF(J10 &lt; C15, " - Élargissez la colonne à " &amp; C15, " Largeur correcte"))</f>
        <v xml:space="preserve"> Largeur de cette colonne : 122 Largeur correcte</v>
      </c>
      <c r="K12" s="204"/>
      <c r="L12" s="205"/>
      <c r="M12" s="2"/>
      <c r="N12" s="37" t="s">
        <v>59</v>
      </c>
      <c r="O12" s="2"/>
      <c r="P12" s="286"/>
      <c r="Q12" s="190" t="s">
        <v>60</v>
      </c>
      <c r="R12" s="191"/>
      <c r="S12" s="192"/>
      <c r="T12" s="191"/>
      <c r="U12" s="191"/>
      <c r="V12" s="191"/>
      <c r="W12" s="109" t="s">
        <v>262</v>
      </c>
      <c r="X12" s="109"/>
      <c r="Y12" s="109"/>
      <c r="Z12" s="305"/>
      <c r="AB12" s="166" t="str">
        <f>"cellule "&amp;ADDRESS(ROW(Q15),COLUMN(Q15),4)</f>
        <v>cellule Q15</v>
      </c>
      <c r="AD12" s="264"/>
      <c r="AE12" s="298" t="s">
        <v>278</v>
      </c>
      <c r="AF12" s="298"/>
      <c r="AG12" s="298"/>
      <c r="AH12" s="265" t="s">
        <v>280</v>
      </c>
      <c r="AJ12" s="3">
        <v>1</v>
      </c>
      <c r="AK12" s="53"/>
    </row>
    <row r="13" spans="1:38" ht="21" customHeight="1">
      <c r="B13" s="308"/>
      <c r="C13" s="206" t="s">
        <v>62</v>
      </c>
      <c r="D13" s="207"/>
      <c r="E13" s="208"/>
      <c r="F13" s="209"/>
      <c r="G13" s="209"/>
      <c r="H13" s="209"/>
      <c r="I13" s="209"/>
      <c r="J13" s="210" t="s">
        <v>269</v>
      </c>
      <c r="K13" s="208"/>
      <c r="L13" s="211"/>
      <c r="M13" s="2"/>
      <c r="N13" s="39" t="str">
        <f>"cellule "&amp;ADDRESS(ROW(C15),COLUMN(C15),4)</f>
        <v>cellule C15</v>
      </c>
      <c r="O13" s="2"/>
      <c r="P13" s="286"/>
      <c r="Q13" s="40" t="s">
        <v>62</v>
      </c>
      <c r="R13" s="79"/>
      <c r="S13" s="96"/>
      <c r="T13" s="41"/>
      <c r="U13" s="41"/>
      <c r="V13" s="41"/>
      <c r="W13" s="42" t="str">
        <f ca="1">" Largeur de cette colonne : " &amp; W10 &amp; IF(W10 &gt; Q15, " - Colonne trop large de " &amp; (W10 - Q15), IF(W10 &lt; Q15, " - Élargissez la colonne à " &amp; Q15, " Largeur correcte"))</f>
        <v xml:space="preserve"> Largeur de cette colonne : 122 Largeur correcte</v>
      </c>
      <c r="X13" s="42"/>
      <c r="Y13" s="42"/>
      <c r="Z13" s="305"/>
      <c r="AB13" s="43" t="s">
        <v>61</v>
      </c>
      <c r="AD13" s="264"/>
      <c r="AE13" s="279"/>
      <c r="AF13" s="279" t="s">
        <v>279</v>
      </c>
      <c r="AG13" s="280"/>
      <c r="AH13" s="265" t="s">
        <v>280</v>
      </c>
      <c r="AJ13" s="3">
        <v>1</v>
      </c>
      <c r="AK13" s="53" t="s">
        <v>70</v>
      </c>
    </row>
    <row r="14" spans="1:38" ht="21" customHeight="1" thickBot="1">
      <c r="B14" s="308"/>
      <c r="C14" s="47" t="s">
        <v>63</v>
      </c>
      <c r="D14" s="47"/>
      <c r="E14" s="47"/>
      <c r="F14" s="2"/>
      <c r="G14" s="2"/>
      <c r="H14" s="2"/>
      <c r="I14" s="2"/>
      <c r="J14" s="44"/>
      <c r="K14" s="2"/>
      <c r="L14" s="45"/>
      <c r="M14" s="2"/>
      <c r="N14" s="212"/>
      <c r="O14" s="2"/>
      <c r="P14" s="286"/>
      <c r="Q14" s="47" t="s">
        <v>63</v>
      </c>
      <c r="R14" s="47"/>
      <c r="S14" s="47"/>
      <c r="T14" s="47"/>
      <c r="U14" s="47"/>
      <c r="V14" s="79"/>
      <c r="W14" s="99" t="s">
        <v>89</v>
      </c>
      <c r="X14" s="99"/>
      <c r="Y14" s="99"/>
      <c r="Z14" s="305"/>
      <c r="AB14" s="43" t="str">
        <f>"cellule "&amp;ADDRESS(ROW(V9),COLUMN(V9),4)</f>
        <v>cellule V9</v>
      </c>
      <c r="AD14" s="264"/>
      <c r="AE14" s="2"/>
      <c r="AF14" s="2"/>
      <c r="AG14" s="269" t="s">
        <v>281</v>
      </c>
      <c r="AH14" s="265" t="s">
        <v>280</v>
      </c>
      <c r="AJ14" s="3">
        <v>1</v>
      </c>
      <c r="AK14" s="53" t="s">
        <v>72</v>
      </c>
    </row>
    <row r="15" spans="1:38" ht="21" customHeight="1" thickBot="1">
      <c r="B15" s="308"/>
      <c r="C15" s="178">
        <v>122</v>
      </c>
      <c r="D15" s="100" t="s">
        <v>91</v>
      </c>
      <c r="E15" s="17"/>
      <c r="F15" s="100"/>
      <c r="G15" s="102"/>
      <c r="H15" s="102"/>
      <c r="I15" s="102"/>
      <c r="J15" s="48"/>
      <c r="K15" s="213"/>
      <c r="L15" s="45"/>
      <c r="M15" s="2"/>
      <c r="N15" s="43" t="s">
        <v>61</v>
      </c>
      <c r="O15" s="2"/>
      <c r="P15" s="286"/>
      <c r="Q15" s="178">
        <v>122</v>
      </c>
      <c r="R15" s="100" t="s">
        <v>91</v>
      </c>
      <c r="S15" s="101"/>
      <c r="T15" s="102"/>
      <c r="U15" s="102"/>
      <c r="V15" s="102"/>
      <c r="W15" s="101"/>
      <c r="X15" s="101"/>
      <c r="Y15" s="101"/>
      <c r="Z15" s="305"/>
      <c r="AB15" s="50" t="str">
        <f>"4️⃣ Si vous ne voulez pas de ponctuation saisissez un X dans la cellule "&amp;ADDRESS(ROW(Q17),COLUMN(Q17),4)</f>
        <v>4️⃣ Si vous ne voulez pas de ponctuation saisissez un X dans la cellule Q17</v>
      </c>
      <c r="AD15" s="266" t="str">
        <f>IF(AG15="","",(LEN(TRIM(SUBSTITUTE(AG15,CHAR(160)," ")))-LEN(SUBSTITUTE(TRIM(SUBSTITUTE(AG15,CHAR(160)," "))," ",""))+1)&amp;" mot"&amp;IF((LEN(TRIM(SUBSTITUTE(AG15,CHAR(160)," ")))-LEN(SUBSTITUTE(TRIM(SUBSTITUTE(AG15,CHAR(160)," "))," ",""))+1)&gt;1,"s",""))</f>
        <v>47 mots</v>
      </c>
      <c r="AE15" s="2"/>
      <c r="AF15" s="275" t="str">
        <f>IF(AG15=0,"",AG15)</f>
        <v>" = Épluchez l’ail et les oignons. Coupez-les en petits morceaux. Égouttez les champignons. Dans votre Cookeo, faites roussir la viande et les lardons avec le morceau de beurre sur le mode « dorer » / 3 min (préchauffage inclus), en remuant avec une cuillère en bois."</v>
      </c>
      <c r="AG15" s="281" t="s">
        <v>282</v>
      </c>
      <c r="AH15" s="270" t="s">
        <v>280</v>
      </c>
      <c r="AJ15" s="3">
        <v>1</v>
      </c>
      <c r="AK15" s="53" t="s">
        <v>73</v>
      </c>
    </row>
    <row r="16" spans="1:38" ht="21" customHeight="1">
      <c r="B16" s="308"/>
      <c r="C16" s="230">
        <v>40</v>
      </c>
      <c r="D16" s="100" t="s">
        <v>177</v>
      </c>
      <c r="E16" s="17"/>
      <c r="F16" s="100"/>
      <c r="G16" s="102"/>
      <c r="H16" s="102"/>
      <c r="I16" s="102"/>
      <c r="J16" s="48"/>
      <c r="K16" s="213"/>
      <c r="L16" s="45"/>
      <c r="M16" s="2"/>
      <c r="N16" s="46" t="str">
        <f>"cellule "&amp;ADDRESS(ROW(C16),COLUMN(C16),4)</f>
        <v>cellule C16</v>
      </c>
      <c r="O16" s="2"/>
      <c r="P16" s="286"/>
      <c r="Q16" s="195">
        <v>40</v>
      </c>
      <c r="R16" s="100" t="s">
        <v>177</v>
      </c>
      <c r="S16" s="79"/>
      <c r="T16" s="52"/>
      <c r="U16" s="52"/>
      <c r="V16" s="52"/>
      <c r="W16" s="48"/>
      <c r="X16" s="48"/>
      <c r="Y16" s="48"/>
      <c r="Z16" s="305"/>
      <c r="AB16" s="66"/>
      <c r="AD16" s="264"/>
      <c r="AE16" s="277">
        <v>5</v>
      </c>
      <c r="AF16" s="278" t="s">
        <v>283</v>
      </c>
      <c r="AG16" s="271"/>
      <c r="AH16" s="265" t="s">
        <v>280</v>
      </c>
      <c r="AJ16" s="3">
        <v>1</v>
      </c>
      <c r="AK16" s="53"/>
    </row>
    <row r="17" spans="2:37" ht="21" customHeight="1" thickBot="1">
      <c r="B17" s="309"/>
      <c r="C17" s="199"/>
      <c r="D17" s="51" t="s">
        <v>64</v>
      </c>
      <c r="F17" s="51"/>
      <c r="G17" s="52"/>
      <c r="H17" s="52"/>
      <c r="I17" s="52"/>
      <c r="K17" s="2"/>
      <c r="L17" s="45"/>
      <c r="M17" s="2"/>
      <c r="N17" s="212"/>
      <c r="O17" s="2"/>
      <c r="P17" s="286"/>
      <c r="Q17" s="199"/>
      <c r="R17" s="51" t="s">
        <v>94</v>
      </c>
      <c r="S17" s="71"/>
      <c r="T17" s="41"/>
      <c r="U17" s="41"/>
      <c r="V17" s="41"/>
      <c r="W17" s="71"/>
      <c r="X17" s="71"/>
      <c r="Y17" s="71"/>
      <c r="Z17" s="305"/>
      <c r="AB17" s="306" t="s">
        <v>67</v>
      </c>
      <c r="AD17" s="266" t="str">
        <f>IF(AG17="","",(LEN(TRIM(SUBSTITUTE(AG17,CHAR(160)," ")))-LEN(SUBSTITUTE(TRIM(SUBSTITUTE(AG17,CHAR(160)," "))," ",""))+1)&amp;" mot"&amp;IF((LEN(TRIM(SUBSTITUTE(AG17,CHAR(160)," ")))-LEN(SUBSTITUTE(TRIM(SUBSTITUTE(AG17,CHAR(160)," "))," ",""))+1)&gt;1,"s",""))</f>
        <v>9 mots</v>
      </c>
      <c r="AE17" s="282">
        <f>IF(OR(AF15="",AE16="",AE16&lt;=0),"",ROUNDUP(LEN(AF15)/AE16,0))</f>
        <v>54</v>
      </c>
      <c r="AF17" s="276" t="str">
        <f>TRIM(MID(AE18,LEN(AG17)+1,99999))</f>
        <v>petits morceaux. Égouttez les champignons. Dans votre Cookeo, faites roussir la viande et les lardons avec le morceau de beurre sur le mode « dorer » / 3 min (préchauffage inclus), en remuant avec une cuillère en bois."</v>
      </c>
      <c r="AG17" s="131" t="str">
        <f>IF(AE18="","",LEFT(AE18,IF(LEN(AE18)&lt;=AE17,LEN(AE18),IFERROR(FIND("§",SUBSTITUTE(LEFT(AE18,AE17+1)," ","§",LEN(LEFT(AE18,AE17+1))-LEN(SUBSTITUTE(LEFT(AE18,AE17+1)," ",""))))-1,IFERROR(FIND(" ",AE18,AE17+1)-1,LEN(AE18))))))</f>
        <v>" = Épluchez l’ail et les oignons. Coupez-les en</v>
      </c>
      <c r="AH17" s="265" t="s">
        <v>280</v>
      </c>
      <c r="AJ17" s="3">
        <v>1</v>
      </c>
      <c r="AK17" s="53" t="s">
        <v>74</v>
      </c>
    </row>
    <row r="18" spans="2:37" ht="21" customHeight="1" thickBot="1">
      <c r="B18" s="308"/>
      <c r="C18" s="77" t="s">
        <v>66</v>
      </c>
      <c r="D18" s="214" t="s">
        <v>270</v>
      </c>
      <c r="E18" s="215"/>
      <c r="F18" s="209"/>
      <c r="G18" s="209"/>
      <c r="H18" s="209"/>
      <c r="I18" s="216"/>
      <c r="J18" s="217"/>
      <c r="K18" s="217"/>
      <c r="L18" s="218"/>
      <c r="M18" s="149"/>
      <c r="N18" s="50" t="str">
        <f>"4️⃣ Si vous ne voulez pas de ponctuation saisissez un X dans la cellule "&amp;ADDRESS(ROW(C17),COLUMN(C17),4)</f>
        <v>4️⃣ Si vous ne voulez pas de ponctuation saisissez un X dans la cellule C17</v>
      </c>
      <c r="O18" s="2"/>
      <c r="P18" s="286"/>
      <c r="Q18" s="77" t="s">
        <v>81</v>
      </c>
      <c r="R18" s="159" t="s">
        <v>178</v>
      </c>
      <c r="S18" s="179"/>
      <c r="T18" s="180"/>
      <c r="U18" s="180"/>
      <c r="V18" s="180"/>
      <c r="W18" s="181"/>
      <c r="X18" s="181"/>
      <c r="Y18" s="181"/>
      <c r="Z18" s="305"/>
      <c r="AB18" s="306"/>
      <c r="AD18" s="266" t="str">
        <f t="shared" ref="AD18:AD30" si="10">IF(AG18="","",(LEN(TRIM(SUBSTITUTE(AG18,CHAR(160)," ")))-LEN(SUBSTITUTE(TRIM(SUBSTITUTE(AG18,CHAR(160)," "))," ",""))+1)&amp;" mot"&amp;IF((LEN(TRIM(SUBSTITUTE(AG18,CHAR(160)," ")))-LEN(SUBSTITUTE(TRIM(SUBSTITUTE(AG18,CHAR(160)," "))," ",""))+1)&gt;1,"s",""))</f>
        <v>7 mots</v>
      </c>
      <c r="AE18" s="276" t="str">
        <f>AF15</f>
        <v>" = Épluchez l’ail et les oignons. Coupez-les en petits morceaux. Égouttez les champignons. Dans votre Cookeo, faites roussir la viande et les lardons avec le morceau de beurre sur le mode « dorer » / 3 min (préchauffage inclus), en remuant avec une cuillère en bois."</v>
      </c>
      <c r="AF18" s="276" t="str">
        <f t="shared" ref="AF18:AF29" si="11">TRIM(MID(AF17,LEN(AG18)+1,99999))</f>
        <v>Cookeo, faites roussir la viande et les lardons avec le morceau de beurre sur le mode « dorer » / 3 min (préchauffage inclus), en remuant avec une cuillère en bois."</v>
      </c>
      <c r="AG18" s="131" t="str">
        <f>IF(AF17="","",LEFT(AF17,IF(LEN(AF17)&lt;=AE17,LEN(AF17),IFERROR(FIND("§",SUBSTITUTE(LEFT(AF17,AE17+1)," ","§",LEN(LEFT(AF17,AE17+1))-LEN(SUBSTITUTE(LEFT(AF17,AE17+1)," ",""))))-1,IFERROR(FIND(" ",AF17,AE17+1)-1,LEN(AF17))))))</f>
        <v>petits morceaux. Égouttez les champignons. Dans votre</v>
      </c>
      <c r="AH18" s="265" t="s">
        <v>280</v>
      </c>
      <c r="AJ18" s="3">
        <v>1</v>
      </c>
      <c r="AK18" s="53" t="s">
        <v>75</v>
      </c>
    </row>
    <row r="19" spans="2:37" ht="21" customHeight="1">
      <c r="B19" s="308"/>
      <c r="C19" s="219"/>
      <c r="D19" s="220" t="s">
        <v>271</v>
      </c>
      <c r="E19" s="311" t="str">
        <f>C18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19" s="312"/>
      <c r="G19" s="312"/>
      <c r="H19" s="312"/>
      <c r="I19" s="312"/>
      <c r="J19" s="312"/>
      <c r="K19" s="312"/>
      <c r="L19" s="313"/>
      <c r="M19" s="149"/>
      <c r="N19" s="212"/>
      <c r="O19" s="2"/>
      <c r="P19" s="286"/>
      <c r="Q19" s="196"/>
      <c r="R19" s="197"/>
      <c r="S19" s="198"/>
      <c r="T19" s="197"/>
      <c r="U19" s="197"/>
      <c r="V19" s="197"/>
      <c r="W19" s="182" t="s">
        <v>179</v>
      </c>
      <c r="X19" s="182"/>
      <c r="Y19" s="182"/>
      <c r="Z19" s="305"/>
      <c r="AB19" s="306"/>
      <c r="AD19" s="266" t="str">
        <f t="shared" si="10"/>
        <v>9 mots</v>
      </c>
      <c r="AE19" s="283"/>
      <c r="AF19" s="276" t="str">
        <f t="shared" si="11"/>
        <v>le morceau de beurre sur le mode « dorer » / 3 min (préchauffage inclus), en remuant avec une cuillère en bois."</v>
      </c>
      <c r="AG19" s="131" t="str">
        <f>IF(AF18="","",LEFT(AF18,IF(LEN(AF18)&lt;=AE17,LEN(AF18),IFERROR(FIND("§",SUBSTITUTE(LEFT(AF18,AE17+1)," ","§",LEN(LEFT(AF18,AE17+1))-LEN(SUBSTITUTE(LEFT(AF18,AE17+1)," ",""))))-1,IFERROR(FIND(" ",AF18,AE17+1)-1,LEN(AF18))))))</f>
        <v>Cookeo, faites roussir la viande et les lardons avec</v>
      </c>
      <c r="AH19" s="265" t="s">
        <v>280</v>
      </c>
      <c r="AJ19" s="3">
        <v>1</v>
      </c>
      <c r="AK19" s="53"/>
    </row>
    <row r="20" spans="2:37" ht="21" customHeight="1">
      <c r="B20" s="308"/>
      <c r="C20" s="147"/>
      <c r="D20" s="221" t="str">
        <f>IF(C18="","",(LEN(TRIM(SUBSTITUTE(C18,CHAR(160)," ")))-LEN(SUBSTITUTE(TRIM(SUBSTITUTE(C18,CHAR(160)," "))," ",""))+1)&amp;" mot"&amp;IF((LEN(TRIM(SUBSTITUTE(C18,CHAR(160)," ")))-LEN(SUBSTITUTE(TRIM(SUBSTITUTE(C18,CHAR(160)," "))," ",""))+1)&gt;1,"s",""))</f>
        <v>180 mots</v>
      </c>
      <c r="E20" s="314"/>
      <c r="F20" s="315"/>
      <c r="G20" s="315"/>
      <c r="H20" s="315"/>
      <c r="I20" s="315"/>
      <c r="J20" s="315"/>
      <c r="K20" s="315"/>
      <c r="L20" s="316"/>
      <c r="M20" s="149"/>
      <c r="N20" s="306" t="s">
        <v>67</v>
      </c>
      <c r="O20" s="2"/>
      <c r="P20" s="286"/>
      <c r="Q20" s="113" t="str">
        <f>IF(TRIM(SUBSTITUTE(Q18,CHAR(160),""))="","",Q18)</f>
        <v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v>
      </c>
      <c r="R20" s="59" t="str" cm="1">
        <f t="array" ref="R20">IF(ROW()=ROW(R20),Q23,INDEX(S20:S31,ROW()-ROW(R20)))</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S20" s="114" t="str">
        <f>IF(OR(R20="",Q22="",Q22&lt;=0,T20=""),"",TRIM(MID(R20,LEN(T20)+1+IF(MID(R20,LEN(T20)+1,1)=" ",1,0),99999)))</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T20" s="59" t="str">
        <f>IF(OR(U20="",U20=0,U20="0"),"",IF(LEN(U20)&lt;=Q22,U20,IF(LEN(SUBSTITUTE(V20," ",""))=Q22+1,LEFT(U20,Q22),LEFT(U20,FIND("§",SUBSTITUTE(V20," ","§",LEN(V20)-LEN(SUBSTITUTE(V20," ",""))))-1))))</f>
        <v>Ce tableau découpe votre texte AVEC ou</v>
      </c>
      <c r="U20" s="59" t="str">
        <f t="shared" ref="U20:U31" si="12">IF(OR(R20="",R20=0),"",TRIM(SUBSTITUTE(SUBSTITUTE(R20,CHAR(160)," "),CHAR(10),"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V20" s="59" t="str">
        <f>IF(OR(U20="",U20=0,U20="0"),"",LEFT(U20,Q22+1))</f>
        <v>Ce tableau découpe votre texte AVEC ou SA</v>
      </c>
      <c r="W20" s="193" t="str" cm="1">
        <f t="array" ref="W20:W28">_xlfn._xlws.FILTER(T20:T29,TRIM(SUBSTITUTE(T20:T29,CHAR(160),""))&lt;&gt;"")</f>
        <v>Ce tableau découpe votre texte AVEC ou</v>
      </c>
      <c r="X20" s="194" t="str">
        <f>IF(W20="","",(LEN(TRIM(SUBSTITUTE(W20,CHAR(160)," ")))-LEN(SUBSTITUTE(TRIM(SUBSTITUTE(W20,CHAR(160)," "))," ",""))+1)&amp;" mot"&amp;IF((LEN(TRIM(SUBSTITUTE(W20,CHAR(160)," ")))-LEN(SUBSTITUTE(TRIM(SUBSTITUTE(W20,CHAR(160)," "))," ",""))+1)&gt;1,"s",""))</f>
        <v>7 mots</v>
      </c>
      <c r="Y20" s="149" t="str">
        <f>IF(W20="","",LEN(TRIM(SUBSTITUTE(W20,CHAR(160),"")))&amp;" car.")</f>
        <v>38 car.</v>
      </c>
      <c r="Z20" s="305"/>
      <c r="AB20" s="66" t="s">
        <v>71</v>
      </c>
      <c r="AD20" s="266" t="str">
        <f t="shared" si="10"/>
        <v>13 mots</v>
      </c>
      <c r="AE20" s="283"/>
      <c r="AF20" s="276" t="str">
        <f t="shared" si="11"/>
        <v>(préchauffage inclus), en remuant avec une cuillère en bois."</v>
      </c>
      <c r="AG20" s="131" t="str">
        <f>IF(AF19="","",LEFT(AF19,IF(LEN(AF19)&lt;=AE17,LEN(AF19),IFERROR(FIND("§",SUBSTITUTE(LEFT(AF19,AE17+1)," ","§",LEN(LEFT(AF19,AE17+1))-LEN(SUBSTITUTE(LEFT(AF19,AE17+1)," ",""))))-1,IFERROR(FIND(" ",AF19,AE17+1)-1,LEN(AF19))))))</f>
        <v>le morceau de beurre sur le mode « dorer » / 3 min</v>
      </c>
      <c r="AH20" s="265" t="s">
        <v>280</v>
      </c>
      <c r="AJ20" s="3">
        <v>1</v>
      </c>
      <c r="AK20" s="53"/>
    </row>
    <row r="21" spans="2:37" ht="21" customHeight="1" thickBot="1">
      <c r="B21" s="308"/>
      <c r="C21" s="320" t="s">
        <v>158</v>
      </c>
      <c r="D21" s="149" t="str">
        <f>IF(C18="","",LEN(TRIM(SUBSTITUTE(C18,CHAR(160),"")))&amp;" car.")</f>
        <v>1028 car.</v>
      </c>
      <c r="E21" s="314"/>
      <c r="F21" s="315"/>
      <c r="G21" s="315"/>
      <c r="H21" s="315"/>
      <c r="I21" s="315"/>
      <c r="J21" s="315"/>
      <c r="K21" s="315"/>
      <c r="L21" s="316"/>
      <c r="M21" s="149"/>
      <c r="N21" s="306"/>
      <c r="O21" s="2"/>
      <c r="P21" s="286"/>
      <c r="Q21" s="70" t="str">
        <f>TRIM(SUBSTITUTE(SUBSTITUTE(SUBSTITUTE(SUBSTITUTE(SUBSTITUTE(SUBSTITUTE(SUBSTITUTE(SUBSTITUTE(SUBSTITUTE(CLEAN(IF(OR(LEFT(Q20,1)="-",LEFT(Q20,1)="="),MID(Q20,2,99999),Q20)),"—","-"),"–","-"),CHAR(160)," "),CHAR(9)," "),CHAR(13)," "),CHAR(10)," ")," "," ")," "," ")," ","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R21" s="59" t="str" cm="1">
        <f t="array" ref="R21">IF(ROW()=ROW(R20),Q23,INDEX(S20:S31,ROW()-ROW(R20)))</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S21" s="114" t="str">
        <f>IF(OR(R21="",Q22="",Q22&lt;=0,T21=""),"",TRIM(MID(R21,LEN(T21)+1+IF(MID(R21,LEN(T21)+1,1)=" ",1,0),99999)))</f>
        <v>caractères saisis ; ❶ Saisissez la largeur du document dans lequel vous collerez ensuite le texte ► ❷ Saisissez ou coller le texte que vous voulez découper dans cette cellule ▼ ; ❸ saisissez un nombre de caractères cellule fond jaune ▲</v>
      </c>
      <c r="T21" s="59" t="str">
        <f>IF(OR(U21="",U21=0,U21="0"),"",IF(LEN(U21)&lt;=Q22,U21,IF(LEN(SUBSTITUTE(V21," ",""))=Q22+1,LEFT(U21,Q22),LEFT(U21,FIND("§",SUBSTITUTE(V21," ","§",LEN(V21)-LEN(SUBSTITUTE(V21," ",""))))-1))))</f>
        <v>SANS la ponctuation au nombre de</v>
      </c>
      <c r="U21" s="59" t="str">
        <f t="shared" si="12"/>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V21" s="59" t="str">
        <f>IF(OR(U21="",U21=0,U21="0"),"",LEFT(U21,Q22+1))</f>
        <v>SANS la ponctuation au nombre de caractèr</v>
      </c>
      <c r="W21" s="193" t="str">
        <v>SANS la ponctuation au nombre de</v>
      </c>
      <c r="X21" s="194" t="str">
        <f t="shared" ref="X21:X29" si="13">IF(W21="","",(LEN(TRIM(SUBSTITUTE(W21,CHAR(160)," ")))-LEN(SUBSTITUTE(TRIM(SUBSTITUTE(W21,CHAR(160)," "))," ",""))+1)&amp;" mot"&amp;IF((LEN(TRIM(SUBSTITUTE(W21,CHAR(160)," ")))-LEN(SUBSTITUTE(TRIM(SUBSTITUTE(W21,CHAR(160)," "))," ",""))+1)&gt;1,"s",""))</f>
        <v>6 mots</v>
      </c>
      <c r="Y21" s="149" t="str">
        <f t="shared" ref="Y21:Y29" si="14">IF(W21="","",LEN(TRIM(SUBSTITUTE(W21,CHAR(160),"")))&amp;" car.")</f>
        <v>32 car.</v>
      </c>
      <c r="Z21" s="305"/>
      <c r="AB21" s="68" t="s">
        <v>63</v>
      </c>
      <c r="AD21" s="266" t="str">
        <f t="shared" si="10"/>
        <v>8 mots</v>
      </c>
      <c r="AE21" s="283"/>
      <c r="AF21" s="276" t="str">
        <f t="shared" si="11"/>
        <v>bois."</v>
      </c>
      <c r="AG21" s="131" t="str">
        <f>IF(AF20="","",LEFT(AF20,IF(LEN(AF20)&lt;=AE17,LEN(AF20),IFERROR(FIND("§",SUBSTITUTE(LEFT(AF20,AE17+1)," ","§",LEN(LEFT(AF20,AE17+1))-LEN(SUBSTITUTE(LEFT(AF20,AE17+1)," ",""))))-1,IFERROR(FIND(" ",AF20,AE17+1)-1,LEN(AF20))))))</f>
        <v>(préchauffage inclus), en remuant avec une cuillère en</v>
      </c>
      <c r="AH21" s="265" t="s">
        <v>280</v>
      </c>
      <c r="AJ21" s="3">
        <v>1</v>
      </c>
      <c r="AK21" s="53"/>
    </row>
    <row r="22" spans="2:37" ht="21" customHeight="1">
      <c r="B22" s="308"/>
      <c r="C22" s="320"/>
      <c r="D22" s="148"/>
      <c r="E22" s="314"/>
      <c r="F22" s="315"/>
      <c r="G22" s="315"/>
      <c r="H22" s="315"/>
      <c r="I22" s="315"/>
      <c r="J22" s="315"/>
      <c r="K22" s="315"/>
      <c r="L22" s="316"/>
      <c r="M22" s="149"/>
      <c r="N22" s="306"/>
      <c r="O22" s="2"/>
      <c r="P22" s="286"/>
      <c r="Q22" s="121">
        <f>Q16</f>
        <v>40</v>
      </c>
      <c r="R22" s="59" t="str" cm="1">
        <f t="array" ref="R22">IF(ROW()=ROW(R20),Q23,INDEX(S20:S31,ROW()-ROW(R20)))</f>
        <v>caractères saisis ; ❶ Saisissez la largeur du document dans lequel vous collerez ensuite le texte ► ❷ Saisissez ou coller le texte que vous voulez découper dans cette cellule ▼ ; ❸ saisissez un nombre de caractères cellule fond jaune ▲</v>
      </c>
      <c r="S22" s="114" t="str">
        <f>IF(OR(R22="",Q22="",Q22&lt;=0,T22=""),"",TRIM(MID(R22,LEN(T22)+1+IF(MID(R22,LEN(T22)+1,1)=" ",1,0),99999)))</f>
        <v>largeur du document dans lequel vous collerez ensuite le texte ► ❷ Saisissez ou coller le texte que vous voulez découper dans cette cellule ▼ ; ❸ saisissez un nombre de caractères cellule fond jaune ▲</v>
      </c>
      <c r="T22" s="59" t="str">
        <f>IF(OR(U22="",U22=0,U22="0"),"",IF(LEN(U22)&lt;=Q22,U22,IF(LEN(SUBSTITUTE(V22," ",""))=Q22+1,LEFT(U22,Q22),LEFT(U22,FIND("§",SUBSTITUTE(V22," ","§",LEN(V22)-LEN(SUBSTITUTE(V22," ",""))))-1))))</f>
        <v>caractères saisis ; ❶ Saisissez la</v>
      </c>
      <c r="U22" s="59" t="str">
        <f t="shared" si="12"/>
        <v>caractères saisis ; ❶ Saisissez la largeur du document dans lequel vous collerez ensuite le texte ► ❷ Saisissez ou coller le texte que vous voulez découper dans cette cellule ▼ ; ❸ saisissez un nombre de caractères cellule fond jaune ▲</v>
      </c>
      <c r="V22" s="59" t="str">
        <f>IF(OR(U22="",U22=0,U22="0"),"",LEFT(U22,Q22+1))</f>
        <v>caractères saisis ; ❶ Saisissez la largeu</v>
      </c>
      <c r="W22" s="193" t="str">
        <v>caractères saisis ; ❶ Saisissez la</v>
      </c>
      <c r="X22" s="194" t="str">
        <f t="shared" si="13"/>
        <v>6 mots</v>
      </c>
      <c r="Y22" s="149" t="str">
        <f t="shared" si="14"/>
        <v>34 car.</v>
      </c>
      <c r="Z22" s="305"/>
      <c r="AD22" s="266" t="str">
        <f t="shared" si="10"/>
        <v>1 mot</v>
      </c>
      <c r="AE22" s="283"/>
      <c r="AF22" s="276" t="str">
        <f t="shared" si="11"/>
        <v/>
      </c>
      <c r="AG22" s="131" t="str">
        <f>IF(AF21="","",LEFT(AF21,IF(LEN(AF21)&lt;=AE17,LEN(AF21),IFERROR(FIND("§",SUBSTITUTE(LEFT(AF21,AE17+1)," ","§",LEN(LEFT(AF21,AE17+1))-LEN(SUBSTITUTE(LEFT(AF21,AE17+1)," ",""))))-1,IFERROR(FIND(" ",AF21,AE17+1)-1,LEN(AF21))))))</f>
        <v>bois."</v>
      </c>
      <c r="AH22" s="265" t="s">
        <v>280</v>
      </c>
      <c r="AJ22" s="3">
        <v>1</v>
      </c>
      <c r="AK22" s="53"/>
    </row>
    <row r="23" spans="2:37" ht="21" customHeight="1">
      <c r="B23" s="308"/>
      <c r="C23" s="320"/>
      <c r="D23" s="148"/>
      <c r="E23" s="317"/>
      <c r="F23" s="318"/>
      <c r="G23" s="318"/>
      <c r="H23" s="318"/>
      <c r="I23" s="318"/>
      <c r="J23" s="318"/>
      <c r="K23" s="318"/>
      <c r="L23" s="319"/>
      <c r="M23" s="149"/>
      <c r="N23" s="66"/>
      <c r="O23" s="2"/>
      <c r="P23" s="286"/>
      <c r="Q23" s="70" t="str">
        <f>IF(UPPER(TRIM(Q17))="X",Q27,Q21)</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R23" s="59" t="str" cm="1">
        <f t="array" ref="R23">IF(ROW()=ROW(R20),Q23,INDEX(S20:S31,ROW()-ROW(R20)))</f>
        <v>largeur du document dans lequel vous collerez ensuite le texte ► ❷ Saisissez ou coller le texte que vous voulez découper dans cette cellule ▼ ; ❸ saisissez un nombre de caractères cellule fond jaune ▲</v>
      </c>
      <c r="S23" s="114" t="str">
        <f>IF(OR(R23="",Q22="",Q22&lt;=0,T23=""),"",TRIM(MID(R23,LEN(T23)+1+IF(MID(R23,LEN(T23)+1,1)=" ",1,0),99999)))</f>
        <v>collerez ensuite le texte ► ❷ Saisissez ou coller le texte que vous voulez découper dans cette cellule ▼ ; ❸ saisissez un nombre de caractères cellule fond jaune ▲</v>
      </c>
      <c r="T23" s="59" t="str">
        <f>IF(OR(U23="",U23=0,U23="0"),"",IF(LEN(U23)&lt;=Q22,U23,IF(LEN(SUBSTITUTE(V23," ",""))=Q22+1,LEFT(U23,Q22),LEFT(U23,FIND("§",SUBSTITUTE(V23," ","§",LEN(V23)-LEN(SUBSTITUTE(V23," ",""))))-1))))</f>
        <v>largeur du document dans lequel vous</v>
      </c>
      <c r="U23" s="59" t="str">
        <f t="shared" si="12"/>
        <v>largeur du document dans lequel vous collerez ensuite le texte ► ❷ Saisissez ou coller le texte que vous voulez découper dans cette cellule ▼ ; ❸ saisissez un nombre de caractères cellule fond jaune ▲</v>
      </c>
      <c r="V23" s="59" t="str">
        <f>IF(OR(U23="",U23=0,U23="0"),"",LEFT(U23,Q22+1))</f>
        <v>largeur du document dans lequel vous coll</v>
      </c>
      <c r="W23" s="193" t="str">
        <v>largeur du document dans lequel vous</v>
      </c>
      <c r="X23" s="194" t="str">
        <f t="shared" si="13"/>
        <v>6 mots</v>
      </c>
      <c r="Y23" s="149" t="str">
        <f t="shared" si="14"/>
        <v>36 car.</v>
      </c>
      <c r="Z23" s="305"/>
      <c r="AD23" s="266" t="str">
        <f t="shared" si="10"/>
        <v/>
      </c>
      <c r="AE23" s="283"/>
      <c r="AF23" s="276" t="str">
        <f t="shared" si="11"/>
        <v/>
      </c>
      <c r="AG23" s="131" t="str">
        <f>IF(AF22="","",LEFT(AF22,IF(LEN(AF22)&lt;=AE17,LEN(AF22),IFERROR(FIND("§",SUBSTITUTE(LEFT(AF22,AE17+1)," ","§",LEN(LEFT(AF22,AE17+1))-LEN(SUBSTITUTE(LEFT(AF22,AE17+1)," ",""))))-1,IFERROR(FIND(" ",AF22,AE17+1)-1,LEN(AF22))))))</f>
        <v/>
      </c>
      <c r="AH23" s="265" t="s">
        <v>280</v>
      </c>
      <c r="AJ23" s="3">
        <v>1</v>
      </c>
      <c r="AK23" s="53"/>
    </row>
    <row r="24" spans="2:37" ht="21" customHeight="1">
      <c r="B24" s="308"/>
      <c r="C24" s="320"/>
      <c r="D24" s="148"/>
      <c r="E24" s="222"/>
      <c r="F24" s="222"/>
      <c r="G24" s="222"/>
      <c r="H24" s="222"/>
      <c r="I24" s="56"/>
      <c r="J24" s="182" t="s">
        <v>272</v>
      </c>
      <c r="K24" s="56"/>
      <c r="L24" s="57"/>
      <c r="M24" s="149"/>
      <c r="N24" s="66" t="s">
        <v>71</v>
      </c>
      <c r="O24" s="2"/>
      <c r="P24" s="286"/>
      <c r="Q24" s="123" t="str">
        <f>TRIM(SUBSTITUTE(SUBSTITUTE(SUBSTITUTE(SUBSTITUTE(SUBSTITUTE(SUBSTITUTE(SUBSTITUTE(SUBSTITUTE(SUBSTITUTE(SUBSTITUTE(Q21,","," "),";"," "),":"," "),"!"," "),"?"," "),"…"," "),"»"," "),"«"," "),"/","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R24" s="59" t="str" cm="1">
        <f t="array" ref="R24">IF(ROW()=ROW(R20),Q23,INDEX(S20:S31,ROW()-ROW(R20)))</f>
        <v>collerez ensuite le texte ► ❷ Saisissez ou coller le texte que vous voulez découper dans cette cellule ▼ ; ❸ saisissez un nombre de caractères cellule fond jaune ▲</v>
      </c>
      <c r="S24" s="114" t="str">
        <f>IF(OR(R24="",Q22="",Q22&lt;=0,T24=""),"",TRIM(MID(R24,LEN(T24)+1+IF(MID(R24,LEN(T24)+1,1)=" ",1,0),99999)))</f>
        <v>ou coller le texte que vous voulez découper dans cette cellule ▼ ; ❸ saisissez un nombre de caractères cellule fond jaune ▲</v>
      </c>
      <c r="T24" s="59" t="str">
        <f>IF(OR(U24="",U24=0,U24="0"),"",IF(LEN(U24)&lt;=Q22,U24,IF(LEN(SUBSTITUTE(V24," ",""))=Q22+1,LEFT(U24,Q22),LEFT(U24,FIND("§",SUBSTITUTE(V24," ","§",LEN(V24)-LEN(SUBSTITUTE(V24," ",""))))-1))))</f>
        <v>collerez ensuite le texte ► ❷ Saisissez</v>
      </c>
      <c r="U24" s="59" t="str">
        <f t="shared" si="12"/>
        <v>collerez ensuite le texte ► ❷ Saisissez ou coller le texte que vous voulez découper dans cette cellule ▼ ; ❸ saisissez un nombre de caractères cellule fond jaune ▲</v>
      </c>
      <c r="V24" s="59" t="str">
        <f>IF(OR(U24="",U24=0,U24="0"),"",LEFT(U24,Q22+1))</f>
        <v>collerez ensuite le texte ► ❷ Saisissez o</v>
      </c>
      <c r="W24" s="193" t="str">
        <v>collerez ensuite le texte ► ❷ Saisissez</v>
      </c>
      <c r="X24" s="194" t="str">
        <f t="shared" si="13"/>
        <v>7 mots</v>
      </c>
      <c r="Y24" s="149" t="str">
        <f t="shared" si="14"/>
        <v>39 car.</v>
      </c>
      <c r="Z24" s="305"/>
      <c r="AD24" s="266" t="str">
        <f t="shared" si="10"/>
        <v/>
      </c>
      <c r="AE24" s="283"/>
      <c r="AF24" s="276" t="str">
        <f t="shared" si="11"/>
        <v/>
      </c>
      <c r="AG24" s="131" t="str">
        <f>IF(AF23="","",LEFT(AF23,IF(LEN(AF23)&lt;=AE17,LEN(AF23),IFERROR(FIND("§",SUBSTITUTE(LEFT(AF23,AE17+1)," ","§",LEN(LEFT(AF23,AE17+1))-LEN(SUBSTITUTE(LEFT(AF23,AE17+1)," ",""))))-1,IFERROR(FIND(" ",AF23,AE17+1)-1,LEN(AF23))))))</f>
        <v/>
      </c>
      <c r="AH24" s="265" t="s">
        <v>280</v>
      </c>
      <c r="AJ24" s="3">
        <v>1</v>
      </c>
      <c r="AK24" s="53"/>
    </row>
    <row r="25" spans="2:37" ht="21" customHeight="1" thickBot="1">
      <c r="B25" s="308"/>
      <c r="C25" s="150" t="s">
        <v>135</v>
      </c>
      <c r="D25" s="150"/>
      <c r="E25" s="58" t="str">
        <f>C18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5" s="151" t="str" cm="1">
        <f t="array" ref="F25">IF(ROW()=ROW(F25),E54,INDEX(H25:H54,ROW()-ROW(F25)))</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5" s="60" t="str">
        <f>IF(F25="","",LEFT(F25,IF(LEN(F25)&lt;=E27,LEN(F25),IF((LEN(LEFT(F25,MIN(LEN(F25),E27+1)))-LEN(SUBSTITUTE(LEFT(F25,MIN(LEN(F25),E27+1))," ","")))&gt;0,FIND(CHAR(1),SUBSTITUTE(LEFT(F25,MIN(LEN(F25),E27+1))," ",CHAR(1),LEN(LEFT(F25,MIN(LEN(F25),E27+1)))-LEN(SUBSTITUTE(LEFT(F25,MIN(LEN(F25),E27+1))," ",""))))-1,FIND(" ",F25&amp;" ",E27+1)-1))))</f>
        <v>ce tableau permet de découper tralala un</v>
      </c>
      <c r="H25" s="61" t="str">
        <f>IF(OR(F25="",E27="",E27&lt;=0,G25=""),"",TRIM(MID(F25,LEN(G25)+1+IF(MID(F25,LEN(G25)+1,1)=" ",1,0),99999)))</f>
        <v>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5" s="62" t="str">
        <f>IF(LEN(TRIM(J25))&gt;0,COUNTIF(J25:J25,"&lt;&gt;")&amp;" ►","")</f>
        <v>1 ►</v>
      </c>
      <c r="J25" s="2" t="str" cm="1">
        <f t="array" ref="J25">IFERROR(INDEX(G25:G54,_xlfn.AGGREGATE(15,6,(ROW(G25:G54)-ROW(G25)+1)/(G25:G54&lt;&gt;""),ROW()-ROW(J25)+1)),"")</f>
        <v>ce tableau permet de découper tralala un</v>
      </c>
      <c r="K25" s="63" t="str">
        <f>IF(J25="","",(LEN(TRIM(SUBSTITUTE(J25,CHAR(160)," ")))-LEN(SUBSTITUTE(TRIM(SUBSTITUTE(J25,CHAR(160)," "))," ",""))+1)&amp;" mot"&amp;IF((LEN(TRIM(SUBSTITUTE(J25,CHAR(160)," ")))-LEN(SUBSTITUTE(TRIM(SUBSTITUTE(J25,CHAR(160)," "))," ",""))+1)&gt;1,"s",""))</f>
        <v>7 mots</v>
      </c>
      <c r="L25" s="64" t="str">
        <f>IF(J25="","",LEN(TRIM(SUBSTITUTE(J25,CHAR(160),"")))&amp;" car.")</f>
        <v>40 car.</v>
      </c>
      <c r="M25" s="149"/>
      <c r="N25" s="68" t="s">
        <v>63</v>
      </c>
      <c r="O25" s="2"/>
      <c r="P25" s="286"/>
      <c r="Q25" s="59" t="str">
        <f>TRIM(SUBSTITUTE(SUBSTITUTE(SUBSTITUTE(SUBSTITUTE(SUBSTITUTE(SUBSTITUTE(SUBSTITUTE(SUBSTITUTE(Q24,"("," "),")"," "),CHAR(34)," "),"-"," "),"_"," "),"&lt;"," "),"&gt;","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R25" s="59" t="str" cm="1">
        <f t="array" ref="R25">IF(ROW()=ROW(R20),Q23,INDEX(S20:S31,ROW()-ROW(R20)))</f>
        <v>ou coller le texte que vous voulez découper dans cette cellule ▼ ; ❸ saisissez un nombre de caractères cellule fond jaune ▲</v>
      </c>
      <c r="S25" s="114" t="str">
        <f>IF(OR(R25="",Q22="",Q22&lt;=0,T25=""),"",TRIM(MID(R25,LEN(T25)+1+IF(MID(R25,LEN(T25)+1,1)=" ",1,0),99999)))</f>
        <v>découper dans cette cellule ▼ ; ❸ saisissez un nombre de caractères cellule fond jaune ▲</v>
      </c>
      <c r="T25" s="59" t="str">
        <f>IF(OR(U25="",U25=0,U25="0"),"",IF(LEN(U25)&lt;=Q22,U25,IF(LEN(SUBSTITUTE(V25," ",""))=Q22+1,LEFT(U25,Q22),LEFT(U25,FIND("§",SUBSTITUTE(V25," ","§",LEN(V25)-LEN(SUBSTITUTE(V25," ",""))))-1))))</f>
        <v>ou coller le texte que vous voulez</v>
      </c>
      <c r="U25" s="59" t="str">
        <f t="shared" si="12"/>
        <v>ou coller le texte que vous voulez découper dans cette cellule ▼ ; ❸ saisissez un nombre de caractères cellule fond jaune ▲</v>
      </c>
      <c r="V25" s="59" t="str">
        <f>IF(OR(U25="",U25=0,U25="0"),"",LEFT(U25,Q22+1))</f>
        <v>ou coller le texte que vous voulez découp</v>
      </c>
      <c r="W25" s="193" t="str">
        <v>ou coller le texte que vous voulez</v>
      </c>
      <c r="X25" s="194" t="str">
        <f t="shared" si="13"/>
        <v>7 mots</v>
      </c>
      <c r="Y25" s="149" t="str">
        <f t="shared" si="14"/>
        <v>34 car.</v>
      </c>
      <c r="Z25" s="305"/>
      <c r="AD25" s="266" t="str">
        <f t="shared" si="10"/>
        <v/>
      </c>
      <c r="AE25" s="283"/>
      <c r="AF25" s="276" t="str">
        <f t="shared" si="11"/>
        <v/>
      </c>
      <c r="AG25" s="131" t="str">
        <f>IF(AF24="","",LEFT(AF24,IF(LEN(AF24)&lt;=AE17,LEN(AF24),IFERROR(FIND("§",SUBSTITUTE(LEFT(AF24,AE17+1)," ","§",LEN(LEFT(AF24,AE17+1))-LEN(SUBSTITUTE(LEFT(AF24,AE17+1)," ",""))))-1,IFERROR(FIND(" ",AF24,AE17+1)-1,LEN(AF24))))))</f>
        <v/>
      </c>
      <c r="AH25" s="265" t="s">
        <v>280</v>
      </c>
      <c r="AJ25" s="3">
        <v>1</v>
      </c>
      <c r="AK25" s="53"/>
    </row>
    <row r="26" spans="2:37" ht="21" customHeight="1">
      <c r="B26" s="308"/>
      <c r="C26" s="150" t="s">
        <v>136</v>
      </c>
      <c r="D26" s="150"/>
      <c r="E26" s="65" t="str">
        <f>TRIM(SUBSTITUTE(SUBSTITUTE(SUBSTITUTE(SUBSTITUTE(SUBSTITUTE(SUBSTITUTE(SUBSTITUTE(SUBSTITUTE(SUBSTITUTE(CLEAN(IF(OR(LEFT(E25,1)="-",LEFT(E25,1)="="),MID(E25,2,99999),E25)),"—","-"),"–","-"),CHAR(160)," "),CHAR(9)," "),CHAR(13)," "),CHAR(10)," ")," "," ")," "," ")," ","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6" s="59" t="str" cm="1">
        <f t="array" ref="F26">IF(ROW()=ROW(F25),E54,INDEX(H25:H54,ROW()-ROW(F25)))</f>
        <v>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6" s="60" t="str">
        <f>IF(F26="","",LEFT(F26,IF(LEN(F26)&lt;=E27,LEN(F26),IF((LEN(LEFT(F26,MIN(LEN(F26),E27+1)))-LEN(SUBSTITUTE(LEFT(F26,MIN(LEN(F26),E27+1))," ","")))&gt;0,FIND(CHAR(1),SUBSTITUTE(LEFT(F26,MIN(LEN(F26),E27+1))," ",CHAR(1),LEN(LEFT(F26,MIN(LEN(F26),E27+1)))-LEN(SUBSTITUTE(LEFT(F26,MIN(LEN(F26),E27+1))," ",""))))-1,FIND(" ",F26&amp;" ",E27+1)-1))))</f>
        <v>texte sans couper les mots SOIT en</v>
      </c>
      <c r="H26" s="61" t="str">
        <f>IF(OR(F26="",E27="",E27&lt;=0,G26=""),"",TRIM(MID(F26,LEN(G26)+1+IF(MID(F26,LEN(G26)+1,1)=" ",1,0),99999)))</f>
        <v>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6" s="62" t="str">
        <f>IF(LEN(TRIM(J26))&gt;0,COUNTIF(J25:J26,"&lt;&gt;")&amp;" ►","")</f>
        <v>2 ►</v>
      </c>
      <c r="J26" s="2" t="str" cm="1">
        <f t="array" ref="J26">IFERROR(INDEX(G25:G54,_xlfn.AGGREGATE(15,6,(ROW(G25:G54)-ROW(G25)+1)/(G25:G54&lt;&gt;""),ROW()-ROW(J25)+1)),"")</f>
        <v>texte sans couper les mots SOIT en</v>
      </c>
      <c r="K26" s="63" t="str">
        <f t="shared" ref="K26:K54" si="15">IF(J26="","",(LEN(TRIM(SUBSTITUTE(J26,CHAR(160)," ")))-LEN(SUBSTITUTE(TRIM(SUBSTITUTE(J26,CHAR(160)," "))," ",""))+1)&amp;" mot"&amp;IF((LEN(TRIM(SUBSTITUTE(J26,CHAR(160)," ")))-LEN(SUBSTITUTE(TRIM(SUBSTITUTE(J26,CHAR(160)," "))," ",""))+1)&gt;1,"s",""))</f>
        <v>7 mots</v>
      </c>
      <c r="L26" s="64" t="str">
        <f t="shared" ref="L26:L54" si="16">IF(J26="","",LEN(TRIM(SUBSTITUTE(J26,CHAR(160),"")))&amp;" car.")</f>
        <v>34 car.</v>
      </c>
      <c r="M26" s="149"/>
      <c r="O26" s="2"/>
      <c r="P26" s="286"/>
      <c r="Q26" s="70" t="str">
        <f>TRIM(SUBSTITUTE(SUBSTITUTE(SUBSTITUTE(SUBSTITUTE(Q25,"►"," "),"▼"," "),"▲","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R26" s="59" t="str" cm="1">
        <f t="array" ref="R26">IF(ROW()=ROW(R20),Q23,INDEX(S20:S31,ROW()-ROW(R20)))</f>
        <v>découper dans cette cellule ▼ ; ❸ saisissez un nombre de caractères cellule fond jaune ▲</v>
      </c>
      <c r="S26" s="114" t="str">
        <f>IF(OR(R26="",Q22="",Q22&lt;=0,T26=""),"",TRIM(MID(R26,LEN(T26)+1+IF(MID(R26,LEN(T26)+1,1)=" ",1,0),99999)))</f>
        <v>saisissez un nombre de caractères cellule fond jaune ▲</v>
      </c>
      <c r="T26" s="59" t="str">
        <f>IF(OR(U26="",U26=0,U26="0"),"",IF(LEN(U26)&lt;=Q22,U26,IF(LEN(SUBSTITUTE(V26," ",""))=Q22+1,LEFT(U26,Q22),LEFT(U26,FIND("§",SUBSTITUTE(V26," ","§",LEN(V26)-LEN(SUBSTITUTE(V26," ",""))))-1))))</f>
        <v>découper dans cette cellule ▼ ; ❸</v>
      </c>
      <c r="U26" s="59" t="str">
        <f t="shared" si="12"/>
        <v>découper dans cette cellule ▼ ; ❸ saisissez un nombre de caractères cellule fond jaune ▲</v>
      </c>
      <c r="V26" s="59" t="str">
        <f>IF(OR(U26="",U26=0,U26="0"),"",LEFT(U26,Q22+1))</f>
        <v>découper dans cette cellule ▼ ; ❸ saisiss</v>
      </c>
      <c r="W26" s="193" t="str">
        <v>découper dans cette cellule ▼ ; ❸</v>
      </c>
      <c r="X26" s="194" t="str">
        <f t="shared" si="13"/>
        <v>7 mots</v>
      </c>
      <c r="Y26" s="149" t="str">
        <f t="shared" si="14"/>
        <v>33 car.</v>
      </c>
      <c r="Z26" s="305"/>
      <c r="AD26" s="266" t="str">
        <f t="shared" si="10"/>
        <v/>
      </c>
      <c r="AE26" s="283"/>
      <c r="AF26" s="276" t="str">
        <f t="shared" si="11"/>
        <v/>
      </c>
      <c r="AG26" s="131" t="str">
        <f>IF(AF25="","",LEFT(AF25,IF(LEN(AF25)&lt;=AE17,LEN(AF25),IFERROR(FIND("§",SUBSTITUTE(LEFT(AF25,AE17+1)," ","§",LEN(LEFT(AF25,AE17+1))-LEN(SUBSTITUTE(LEFT(AF25,AE17+1)," ",""))))-1,IFERROR(FIND(" ",AF25,AE17+1)-1,LEN(AF25))))))</f>
        <v/>
      </c>
      <c r="AH26" s="265" t="s">
        <v>280</v>
      </c>
      <c r="AJ26" s="3">
        <v>1</v>
      </c>
      <c r="AK26" s="53"/>
    </row>
    <row r="27" spans="2:37" ht="21" customHeight="1">
      <c r="B27" s="308"/>
      <c r="C27" s="150" t="s">
        <v>82</v>
      </c>
      <c r="D27" s="150"/>
      <c r="E27" s="67">
        <f>C16</f>
        <v>40</v>
      </c>
      <c r="F27" s="59" t="str" cm="1">
        <f t="array" ref="F27">IF(ROW()=ROW(F25),E54,INDEX(H25:H54,ROW()-ROW(F25)))</f>
        <v>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7" s="60" t="str">
        <f>IF(F27="","",LEFT(F27,IF(LEN(F27)&lt;=E27,LEN(F27),IF((LEN(LEFT(F27,MIN(LEN(F27),E27+1)))-LEN(SUBSTITUTE(LEFT(F27,MIN(LEN(F27),E27+1))," ","")))&gt;0,FIND(CHAR(1),SUBSTITUTE(LEFT(F27,MIN(LEN(F27),E27+1))," ",CHAR(1),LEN(LEFT(F27,MIN(LEN(F27),E27+1)))-LEN(SUBSTITUTE(LEFT(F27,MIN(LEN(F27),E27+1))," ",""))))-1,FIND(" ",F27&amp;" ",E27+1)-1))))</f>
        <v>supprimant la ponctuation SUPER ..► SOIT</v>
      </c>
      <c r="H27" s="61" t="str">
        <f>IF(OR(F27="",E27="",E27&lt;=0,G27=""),"",TRIM(MID(F27,LEN(G27)+1+IF(MID(F27,LEN(G27)+1,1)=" ",1,0),99999)))</f>
        <v>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7" s="62" t="str">
        <f>IF(LEN(TRIM(J27))&gt;0,COUNTIF(J25:J27,"&lt;&gt;")&amp;" ►","")</f>
        <v>3 ►</v>
      </c>
      <c r="J27" s="2" t="str" cm="1">
        <f t="array" ref="J27">IFERROR(INDEX(G25:G54,_xlfn.AGGREGATE(15,6,(ROW(G25:G54)-ROW(G25)+1)/(G25:G54&lt;&gt;""),ROW()-ROW(J25)+1)),"")</f>
        <v>supprimant la ponctuation SUPER ..► SOIT</v>
      </c>
      <c r="K27" s="63" t="str">
        <f t="shared" si="15"/>
        <v>6 mots</v>
      </c>
      <c r="L27" s="64" t="str">
        <f t="shared" si="16"/>
        <v>40 car.</v>
      </c>
      <c r="M27" s="149"/>
      <c r="O27" s="2"/>
      <c r="P27" s="286"/>
      <c r="Q27" s="70" t="str">
        <f>TRIM(SUBSTITUTE(SUBSTITUTE(Q26,"“","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R27" s="59" t="str" cm="1">
        <f t="array" ref="R27">IF(ROW()=ROW(R20),Q23,INDEX(S20:S31,ROW()-ROW(R20)))</f>
        <v>saisissez un nombre de caractères cellule fond jaune ▲</v>
      </c>
      <c r="S27" s="114" t="str">
        <f>IF(OR(R27="",Q22="",Q22&lt;=0,T27=""),"",TRIM(MID(R27,LEN(T27)+1+IF(MID(R27,LEN(T27)+1,1)=" ",1,0),99999)))</f>
        <v>cellule fond jaune ▲</v>
      </c>
      <c r="T27" s="59" t="str">
        <f>IF(OR(U27="",U27=0,U27="0"),"",IF(LEN(U27)&lt;=Q22,U27,IF(LEN(SUBSTITUTE(V27," ",""))=Q22+1,LEFT(U27,Q22),LEFT(U27,FIND("§",SUBSTITUTE(V27," ","§",LEN(V27)-LEN(SUBSTITUTE(V27," ",""))))-1))))</f>
        <v>saisissez un nombre de caractères</v>
      </c>
      <c r="U27" s="59" t="str">
        <f t="shared" si="12"/>
        <v>saisissez un nombre de caractères cellule fond jaune ▲</v>
      </c>
      <c r="V27" s="59" t="str">
        <f>IF(OR(U27="",U27=0,U27="0"),"",LEFT(U27,Q22+1))</f>
        <v>saisissez un nombre de caractères cellule</v>
      </c>
      <c r="W27" s="193" t="str">
        <v>saisissez un nombre de caractères</v>
      </c>
      <c r="X27" s="194" t="str">
        <f t="shared" si="13"/>
        <v>5 mots</v>
      </c>
      <c r="Y27" s="149" t="str">
        <f t="shared" si="14"/>
        <v>33 car.</v>
      </c>
      <c r="Z27" s="305"/>
      <c r="AD27" s="266" t="str">
        <f t="shared" si="10"/>
        <v/>
      </c>
      <c r="AE27" s="283"/>
      <c r="AF27" s="276" t="str">
        <f t="shared" si="11"/>
        <v/>
      </c>
      <c r="AG27" s="131" t="str">
        <f>IF(AF26="","",LEFT(AF26,IF(LEN(AF26)&lt;=AE17,LEN(AF26),IFERROR(FIND("§",SUBSTITUTE(LEFT(AF26,AE17+1)," ","§",LEN(LEFT(AF26,AE17+1))-LEN(SUBSTITUTE(LEFT(AF26,AE17+1)," ",""))))-1,IFERROR(FIND(" ",AF26,AE17+1)-1,LEN(AF26))))))</f>
        <v/>
      </c>
      <c r="AH27" s="265" t="s">
        <v>280</v>
      </c>
      <c r="AJ27" s="3">
        <v>1</v>
      </c>
      <c r="AK27" s="53"/>
    </row>
    <row r="28" spans="2:37" ht="21" customHeight="1">
      <c r="B28" s="308"/>
      <c r="C28" s="150" t="s">
        <v>83</v>
      </c>
      <c r="D28" s="150"/>
      <c r="E28" s="151" t="str">
        <f>IF(UPPER(TRIM(C17))="X",E32,E26)</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28" s="59" t="str" cm="1">
        <f t="array" ref="F28">IF(ROW()=ROW(F25),E54,INDEX(H25:H54,ROW()-ROW(F25)))</f>
        <v>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8" s="60" t="str">
        <f>IF(F28="","",LEFT(F28,IF(LEN(F28)&lt;=E27,LEN(F28),IF((LEN(LEFT(F28,MIN(LEN(F28),E27+1)))-LEN(SUBSTITUTE(LEFT(F28,MIN(LEN(F28),E27+1))," ","")))&gt;0,FIND(CHAR(1),SUBSTITUTE(LEFT(F28,MIN(LEN(F28),E27+1))," ",CHAR(1),LEN(LEFT(F28,MIN(LEN(F28),E27+1)))-LEN(SUBSTITUTE(LEFT(F28,MIN(LEN(F28),E27+1))," ",""))))-1,FIND(" ",F28&amp;" ",E27+1)-1))))</f>
        <v>en respectant la ponctuation SUPER .On</v>
      </c>
      <c r="H28" s="61" t="str">
        <f>IF(OR(F28="",E27="",E27&lt;=0,G28=""),"",TRIM(MID(F28,LEN(G28)+1+IF(MID(F28,LEN(G28)+1,1)=" ",1,0),99999)))</f>
        <v>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8" s="62" t="str">
        <f>IF(LEN(TRIM(J28))&gt;0,COUNTIF(J25:J28,"&lt;&gt;")&amp;" ►","")</f>
        <v>4 ►</v>
      </c>
      <c r="J28" s="2" t="str" cm="1">
        <f t="array" ref="J28">IFERROR(INDEX(G25:G54,_xlfn.AGGREGATE(15,6,(ROW(G25:G54)-ROW(G25)+1)/(G25:G54&lt;&gt;""),ROW()-ROW(J25)+1)),"")</f>
        <v>en respectant la ponctuation SUPER .On</v>
      </c>
      <c r="K28" s="63" t="str">
        <f t="shared" si="15"/>
        <v>6 mots</v>
      </c>
      <c r="L28" s="64" t="str">
        <f t="shared" si="16"/>
        <v>38 car.</v>
      </c>
      <c r="M28" s="149"/>
      <c r="N28" s="2"/>
      <c r="O28" s="2"/>
      <c r="P28" s="286"/>
      <c r="Q28" s="70"/>
      <c r="R28" s="59" t="str" cm="1">
        <f t="array" ref="R28">IF(ROW()=ROW(R20),Q23,INDEX(S20:S31,ROW()-ROW(R20)))</f>
        <v>cellule fond jaune ▲</v>
      </c>
      <c r="S28" s="114" t="str">
        <f>IF(OR(R28="",Q22="",Q22&lt;=0,T28=""),"",TRIM(MID(R28,LEN(T28)+1+IF(MID(R28,LEN(T28)+1,1)=" ",1,0),99999)))</f>
        <v/>
      </c>
      <c r="T28" s="59" t="str">
        <f>IF(OR(U28="",U28=0,U28="0"),"",IF(LEN(U28)&lt;=Q22,U28,IF(LEN(SUBSTITUTE(V28," ",""))=Q22+1,LEFT(U28,Q22),LEFT(U28,FIND("§",SUBSTITUTE(V28," ","§",LEN(V28)-LEN(SUBSTITUTE(V28," ",""))))-1))))</f>
        <v>cellule fond jaune ▲</v>
      </c>
      <c r="U28" s="59" t="str">
        <f t="shared" si="12"/>
        <v>cellule fond jaune ▲</v>
      </c>
      <c r="V28" s="59" t="str">
        <f>IF(OR(U28="",U28=0,U28="0"),"",LEFT(U28,Q22+1))</f>
        <v>cellule fond jaune ▲</v>
      </c>
      <c r="W28" s="193" t="str">
        <v>cellule fond jaune ▲</v>
      </c>
      <c r="X28" s="194" t="str">
        <f t="shared" si="13"/>
        <v>4 mots</v>
      </c>
      <c r="Y28" s="149" t="str">
        <f t="shared" si="14"/>
        <v>20 car.</v>
      </c>
      <c r="Z28" s="305"/>
      <c r="AD28" s="266" t="str">
        <f t="shared" si="10"/>
        <v/>
      </c>
      <c r="AE28" s="283"/>
      <c r="AF28" s="276" t="str">
        <f t="shared" si="11"/>
        <v/>
      </c>
      <c r="AG28" s="131" t="str">
        <f>IF(AF27="","",LEFT(AF27,IF(LEN(AF27)&lt;=AE17,LEN(AF27),IFERROR(FIND("§",SUBSTITUTE(LEFT(AF27,AE17+1)," ","§",LEN(LEFT(AF27,AE17+1))-LEN(SUBSTITUTE(LEFT(AF27,AE17+1)," ",""))))-1,IFERROR(FIND(" ",AF27,AE17+1)-1,LEN(AF27))))))</f>
        <v/>
      </c>
      <c r="AH28" s="265" t="s">
        <v>280</v>
      </c>
      <c r="AJ28" s="3">
        <v>1</v>
      </c>
      <c r="AK28" s="53"/>
    </row>
    <row r="29" spans="2:37" ht="21" customHeight="1">
      <c r="B29" s="308"/>
      <c r="C29" s="152"/>
      <c r="D29" s="153"/>
      <c r="E29" s="65" t="str">
        <f>TRIM(SUBSTITUTE(SUBSTITUTE(SUBSTITUTE(SUBSTITUTE(SUBSTITUTE(SUBSTITUTE(SUBSTITUTE(SUBSTITUTE(SUBSTITUTE(SUBSTITUTE(E26,","," "),";"," "),":"," "),"!"," "),"?"," "),"…"," "),"»"," "),"«"," "),"/"," "),"."," "))</f>
        <v>ce tableau permet de découper un texte sans couper les mots SOIT en supprimant la ponctuation ► SOIT en respectant la ponctuation On va recoller la ponctuation au bout de la ligne précédente si la nouvelle ligne commence par un signe ( ) ) et si ça ne dépasse pas la limite (donc on n’ajoute la ponctuation que si la ligne fait &lt; limite) Variante qui conserve aussi les virgules points (donc pas de “nettoyage ponctuation”) tout en gardant la coupe sans mots cassés Ça donne un rendu plus “texte d’origine” On fait juste enlever un “-” ou “=” en tout début - avec 30 caractères max par ligne un texte d’environ 535 caractères remplira 19 lignes sur 20 du tableau Plus vous augmentez le nombre de caractères par ligne plus chaque ligne peut contenir de texte ► -Tendez la main partagez vos savoir-faire vos essais vos erreurs et votre ténacité sont des tremplins pour celles et ceux qui veulent progresser ► Avec vos exemples chacun pourra avancer à son rythme avec confiance et gagner en autonomie</v>
      </c>
      <c r="F29" s="59" t="str" cm="1">
        <f t="array" ref="F29">IF(ROW()=ROW(F25),E54,INDEX(H25:H54,ROW()-ROW(F25)))</f>
        <v>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29" s="60" t="str">
        <f>IF(F29="","",LEFT(F29,IF(LEN(F29)&lt;=E27,LEN(F29),IF((LEN(LEFT(F29,MIN(LEN(F29),E27+1)))-LEN(SUBSTITUTE(LEFT(F29,MIN(LEN(F29),E27+1))," ","")))&gt;0,FIND(CHAR(1),SUBSTITUTE(LEFT(F29,MIN(LEN(F29),E27+1))," ",CHAR(1),LEN(LEFT(F29,MIN(LEN(F29),E27+1)))-LEN(SUBSTITUTE(LEFT(F29,MIN(LEN(F29),E27+1))," ",""))))-1,FIND(" ",F29&amp;" ",E27+1)-1))))</f>
        <v>va recoller la ponctuation SUPER au bout</v>
      </c>
      <c r="H29" s="61" t="str">
        <f>IF(OR(F29="",E27="",E27&lt;=0,G29=""),"",TRIM(MID(F29,LEN(G29)+1+IF(MID(F29,LEN(G29)+1,1)=" ",1,0),99999)))</f>
        <v>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29" s="62" t="str">
        <f>IF(LEN(TRIM(J29))&gt;0,COUNTIF(J25:J29,"&lt;&gt;")&amp;" ►","")</f>
        <v>5 ►</v>
      </c>
      <c r="J29" s="2" t="str" cm="1">
        <f t="array" ref="J29">IFERROR(INDEX(G25:G54,_xlfn.AGGREGATE(15,6,(ROW(G25:G54)-ROW(G25)+1)/(G25:G54&lt;&gt;""),ROW()-ROW(J25)+1)),"")</f>
        <v>va recoller la ponctuation SUPER au bout</v>
      </c>
      <c r="K29" s="63" t="str">
        <f t="shared" si="15"/>
        <v>7 mots</v>
      </c>
      <c r="L29" s="64" t="str">
        <f t="shared" si="16"/>
        <v>40 car.</v>
      </c>
      <c r="M29" s="149"/>
      <c r="N29" s="2"/>
      <c r="O29" s="2"/>
      <c r="P29" s="286"/>
      <c r="Q29" s="70"/>
      <c r="R29" s="59" t="str" cm="1">
        <f t="array" ref="R29">IF(ROW()=ROW(R20),Q23,INDEX(S20:S31,ROW()-ROW(R20)))</f>
        <v/>
      </c>
      <c r="S29" s="114" t="str">
        <f>IF(OR(R29="",Q22="",Q22&lt;=0,T29=""),"",TRIM(MID(R29,LEN(T29)+1+IF(MID(R29,LEN(T29)+1,1)=" ",1,0),99999)))</f>
        <v/>
      </c>
      <c r="T29" s="59" t="str">
        <f>IF(OR(U29="",U29=0,U29="0"),"",IF(LEN(U29)&lt;=Q22,U29,IF(LEN(SUBSTITUTE(V29," ",""))=Q22+1,LEFT(U29,Q22),LEFT(U29,FIND("§",SUBSTITUTE(V29," ","§",LEN(V29)-LEN(SUBSTITUTE(V29," ",""))))-1))))</f>
        <v/>
      </c>
      <c r="U29" s="59" t="str">
        <f t="shared" si="12"/>
        <v/>
      </c>
      <c r="V29" s="59" t="str">
        <f>IF(OR(U29="",U29=0,U29="0"),"",LEFT(U29,Q22+1))</f>
        <v/>
      </c>
      <c r="W29" s="193"/>
      <c r="X29" s="194" t="str">
        <f t="shared" si="13"/>
        <v/>
      </c>
      <c r="Y29" s="149" t="str">
        <f t="shared" si="14"/>
        <v/>
      </c>
      <c r="Z29" s="305"/>
      <c r="AD29" s="266" t="str">
        <f t="shared" si="10"/>
        <v/>
      </c>
      <c r="AE29" s="283"/>
      <c r="AF29" s="276" t="str">
        <f t="shared" si="11"/>
        <v/>
      </c>
      <c r="AG29" s="131" t="str">
        <f>IF(AF28="","",LEFT(AF28,IF(LEN(AF28)&lt;=AE17,LEN(AF28),IFERROR(FIND("§",SUBSTITUTE(LEFT(AF28,AE17+1)," ","§",LEN(LEFT(AF28,AE17+1))-LEN(SUBSTITUTE(LEFT(AF28,AE17+1)," ",""))))-1,IFERROR(FIND(" ",AF28,AE17+1)-1,LEN(AF28))))))</f>
        <v/>
      </c>
      <c r="AH29" s="265" t="s">
        <v>280</v>
      </c>
      <c r="AJ29" s="3">
        <v>1</v>
      </c>
      <c r="AK29" s="53"/>
    </row>
    <row r="30" spans="2:37" ht="21" customHeight="1" thickBot="1">
      <c r="B30" s="308"/>
      <c r="C30" s="321" t="s">
        <v>159</v>
      </c>
      <c r="D30" s="322" t="s">
        <v>160</v>
      </c>
      <c r="E30" s="69" t="str">
        <f>TRIM(SUBSTITUTE(SUBSTITUTE(SUBSTITUTE(SUBSTITUTE(SUBSTITUTE(SUBSTITUTE(SUBSTITUTE(SUBSTITUTE(E29,"("," "),")"," "),CHAR(34)," "),"-"," "),"_"," "),"&lt;"," "),"&gt;"," "),"="," "))</f>
        <v>ce tableau permet de découper un texte sans couper les mots SOIT en supprimant la ponctuation ►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 Tendez la main partagez vos savoir faire vos essais vos erreurs et votre ténacité sont des tremplins pour celles et ceux qui veulent progresser ► Avec vos exemples chacun pourra avancer à son rythme avec confiance et gagner en autonomie</v>
      </c>
      <c r="F30" s="59" t="str" cm="1">
        <f t="array" ref="F30">IF(ROW()=ROW(F25),E54,INDEX(H25:H54,ROW()-ROW(F25)))</f>
        <v>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0" s="60" t="str">
        <f>IF(F30="","",LEFT(F30,IF(LEN(F30)&lt;=E27,LEN(F30),IF((LEN(LEFT(F30,MIN(LEN(F30),E27+1)))-LEN(SUBSTITUTE(LEFT(F30,MIN(LEN(F30),E27+1))," ","")))&gt;0,FIND(CHAR(1),SUBSTITUTE(LEFT(F30,MIN(LEN(F30),E27+1))," ",CHAR(1),LEN(LEFT(F30,MIN(LEN(F30),E27+1)))-LEN(SUBSTITUTE(LEFT(F30,MIN(LEN(F30),E27+1))," ",""))))-1,FIND(" ",F30&amp;" ",E27+1)-1))))</f>
        <v>de la ligne précédente si la nouvelle</v>
      </c>
      <c r="H30" s="61" t="str">
        <f>IF(OR(F30="",E27="",E27&lt;=0,G30=""),"",TRIM(MID(F30,LEN(G30)+1+IF(MID(F30,LEN(G30)+1,1)=" ",1,0),99999)))</f>
        <v>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0" s="62" t="str">
        <f>IF(LEN(TRIM(J30))&gt;0,COUNTIF(J25:J30,"&lt;&gt;")&amp;" ►","")</f>
        <v>6 ►</v>
      </c>
      <c r="J30" s="2" t="str" cm="1">
        <f t="array" ref="J30">IFERROR(INDEX(G25:G54,_xlfn.AGGREGATE(15,6,(ROW(G25:G54)-ROW(G25)+1)/(G25:G54&lt;&gt;""),ROW()-ROW(J25)+1)),"")</f>
        <v>de la ligne précédente si la nouvelle</v>
      </c>
      <c r="K30" s="63" t="str">
        <f t="shared" si="15"/>
        <v>7 mots</v>
      </c>
      <c r="L30" s="64" t="str">
        <f t="shared" si="16"/>
        <v>37 car.</v>
      </c>
      <c r="M30" s="149"/>
      <c r="N30" s="223"/>
      <c r="O30" s="2"/>
      <c r="P30" s="286"/>
      <c r="Q30" s="132"/>
      <c r="R30" s="133" t="str" cm="1">
        <f t="array" ref="R30">IF(ROW()=ROW(R20),Q23,INDEX(S20:S31,ROW()-ROW(R20)))</f>
        <v/>
      </c>
      <c r="S30" s="134" t="str">
        <f>IF(OR(R30="",Q22="",Q22&lt;=0,T30=""),"",TRIM(MID(R30,LEN(T30)+1+IF(MID(R30,LEN(T30)+1,1)=" ",1,0),99999)))</f>
        <v/>
      </c>
      <c r="T30" s="133" t="str">
        <f>IF(OR(U30="",U30=0,U30="0"),"",IF(LEN(U30)&lt;=Q22,U30,IF(LEN(SUBSTITUTE(V30," ",""))=Q22+1,LEFT(U30,Q22),LEFT(U30,FIND("§",SUBSTITUTE(V30," ","§",LEN(V30)-LEN(SUBSTITUTE(V30," ",""))))-1))))</f>
        <v/>
      </c>
      <c r="U30" s="133" t="str">
        <f t="shared" si="12"/>
        <v/>
      </c>
      <c r="V30" s="133" t="str">
        <f>IF(OR(U30="",U30=0,U30="0"),"",LEFT(U30,Q22+1))</f>
        <v/>
      </c>
      <c r="W30" s="133" t="str">
        <f t="shared" ref="W30" si="17">IF(OR(V30="",V30=0,V30="0"),"",LEFT(V30,R22+1))</f>
        <v/>
      </c>
      <c r="X30" s="133"/>
      <c r="Y30" s="133"/>
      <c r="Z30" s="305"/>
      <c r="AD30" s="267" t="str">
        <f t="shared" si="10"/>
        <v/>
      </c>
      <c r="AE30" s="272"/>
      <c r="AF30" s="273"/>
      <c r="AG30" s="274" t="str">
        <f>IF(AF29="","",AF29)</f>
        <v/>
      </c>
      <c r="AH30" s="268" t="s">
        <v>280</v>
      </c>
      <c r="AJ30" s="3">
        <v>1</v>
      </c>
      <c r="AK30" s="53"/>
    </row>
    <row r="31" spans="2:37" ht="21" customHeight="1" thickBot="1">
      <c r="B31" s="308"/>
      <c r="C31" s="321"/>
      <c r="D31" s="322"/>
      <c r="E31" s="65" t="str">
        <f>TRIM(SUBSTITUTE(SUBSTITUTE(SUBSTITUTE(SUBSTITUTE(E30,"►"," "),"▼"," "),"▲","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F31" s="59" t="str" cm="1">
        <f t="array" ref="F31">IF(ROW()=ROW(F25),E54,INDEX(H25:H54,ROW()-ROW(F25)))</f>
        <v>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1" s="60" t="str">
        <f>IF(F31="","",LEFT(F31,IF(LEN(F31)&lt;=E27,LEN(F31),IF((LEN(LEFT(F31,MIN(LEN(F31),E27+1)))-LEN(SUBSTITUTE(LEFT(F31,MIN(LEN(F31),E27+1))," ","")))&gt;0,FIND(CHAR(1),SUBSTITUTE(LEFT(F31,MIN(LEN(F31),E27+1))," ",CHAR(1),LEN(LEFT(F31,MIN(LEN(F31),E27+1)))-LEN(SUBSTITUTE(LEFT(F31,MIN(LEN(F31),E27+1))," ",""))))-1,FIND(" ",F31&amp;" ",E27+1)-1))))</f>
        <v>ligne commence par un signe (, . ; : ! ?</v>
      </c>
      <c r="H31" s="61" t="str">
        <f>IF(OR(F31="",E27="",E27&lt;=0,G31=""),"",TRIM(MID(F31,LEN(G31)+1+IF(MID(F31,LEN(G31)+1,1)=" ",1,0),99999)))</f>
        <v>)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1" s="62" t="str">
        <f>IF(LEN(TRIM(J31))&gt;0,COUNTIF(J25:J31,"&lt;&gt;")&amp;" ►","")</f>
        <v>7 ►</v>
      </c>
      <c r="J31" s="2" t="str" cm="1">
        <f t="array" ref="J31">IFERROR(INDEX(G25:G54,_xlfn.AGGREGATE(15,6,(ROW(G25:G54)-ROW(G25)+1)/(G25:G54&lt;&gt;""),ROW()-ROW(J25)+1)),"")</f>
        <v>ligne commence par un signe (, . ; : ! ?</v>
      </c>
      <c r="K31" s="63" t="str">
        <f t="shared" si="15"/>
        <v>11 mots</v>
      </c>
      <c r="L31" s="64" t="str">
        <f t="shared" si="16"/>
        <v>40 car.</v>
      </c>
      <c r="M31" s="149"/>
      <c r="N31" s="223"/>
      <c r="O31" s="2"/>
      <c r="P31" s="287"/>
      <c r="Q31" s="183"/>
      <c r="R31" s="184" t="str" cm="1">
        <f t="array" ref="R31">IF(ROW()=ROW(R20),Q23,INDEX(S20:S31,ROW()-ROW(R20)))</f>
        <v/>
      </c>
      <c r="S31" s="185" t="str">
        <f>IF(OR(R31="",Q22="",Q22&lt;=0,T31=""),"",TRIM(MID(R31,LEN(T31)+1+IF(MID(R31,LEN(T31)+1,1)=" ",1,0),99999)))</f>
        <v/>
      </c>
      <c r="T31" s="184" t="str">
        <f>IF(OR(U31="",U31=0,U31="0"),"",IF(LEN(U31)&lt;=Q22,U31,IF(LEN(SUBSTITUTE(V31," ",""))=Q22+1,LEFT(U31,Q22),LEFT(U31,FIND("§",SUBSTITUTE(V31," ","§",LEN(V31)-LEN(SUBSTITUTE(V31," ",""))))-1))))</f>
        <v/>
      </c>
      <c r="U31" s="184" t="str">
        <f t="shared" si="12"/>
        <v/>
      </c>
      <c r="V31" s="184" t="str">
        <f>IF(OR(U31="",U31=0,U31="0"),"",LEFT(U31,Q22+1))</f>
        <v/>
      </c>
      <c r="W31" s="184" t="str">
        <f t="shared" ref="W31" si="18">IF(OR(V31="",V31=0,V31="0"),"",LEFT(V31,R22+1))</f>
        <v/>
      </c>
      <c r="X31" s="184"/>
      <c r="Y31" s="184"/>
      <c r="Z31" s="177" t="s">
        <v>263</v>
      </c>
      <c r="AJ31" s="3">
        <v>1</v>
      </c>
      <c r="AK31" s="53"/>
    </row>
    <row r="32" spans="2:37" ht="21" customHeight="1" thickBot="1">
      <c r="B32" s="308"/>
      <c r="C32" s="321"/>
      <c r="D32" s="322"/>
      <c r="E32" s="65" t="str">
        <f>TRIM(SUBSTITUTE(SUBSTITUTE(E31,"“","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ou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F32" s="59" t="str" cm="1">
        <f t="array" ref="F32">IF(ROW()=ROW(F25),E54,INDEX(H25:H54,ROW()-ROW(F25)))</f>
        <v>)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2" s="60" t="str">
        <f>IF(F32="","",LEFT(F32,IF(LEN(F32)&lt;=E27,LEN(F32),IF((LEN(LEFT(F32,MIN(LEN(F32),E27+1)))-LEN(SUBSTITUTE(LEFT(F32,MIN(LEN(F32),E27+1))," ","")))&gt;0,FIND(CHAR(1),SUBSTITUTE(LEFT(F32,MIN(LEN(F32),E27+1))," ",CHAR(1),LEN(LEFT(F32,MIN(LEN(F32),E27+1)))-LEN(SUBSTITUTE(LEFT(F32,MIN(LEN(F32),E27+1))," ",""))))-1,FIND(" ",F32&amp;" ",E27+1)-1))))</f>
        <v>) » …) et si ça ne dépasse pas la limite</v>
      </c>
      <c r="H32" s="61" t="str">
        <f>IF(OR(F32="",E27="",E27&lt;=0,G32=""),"",TRIM(MID(F32,LEN(G32)+1+IF(MID(F32,LEN(G32)+1,1)=" ",1,0),99999)))</f>
        <v>(donc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2" s="62" t="str">
        <f>IF(LEN(TRIM(J32))&gt;0,COUNTIF(J25:J32,"&lt;&gt;")&amp;" ►","")</f>
        <v>8 ►</v>
      </c>
      <c r="J32" s="2" t="str" cm="1">
        <f t="array" ref="J32">IFERROR(INDEX(G25:G54,_xlfn.AGGREGATE(15,6,(ROW(G25:G54)-ROW(G25)+1)/(G25:G54&lt;&gt;""),ROW()-ROW(J25)+1)),"")</f>
        <v>) » …) et si ça ne dépasse pas la limite</v>
      </c>
      <c r="K32" s="63" t="str">
        <f t="shared" si="15"/>
        <v>11 mots</v>
      </c>
      <c r="L32" s="64" t="str">
        <f t="shared" si="16"/>
        <v>40 car.</v>
      </c>
      <c r="M32" s="149"/>
      <c r="N32" s="223"/>
      <c r="O32" s="2"/>
      <c r="AJ32" s="3">
        <v>1</v>
      </c>
      <c r="AK32" s="53"/>
    </row>
    <row r="33" spans="2:36" ht="21" customHeight="1">
      <c r="B33" s="308"/>
      <c r="C33" s="224" t="str">
        <f>ADDRESS(ROW(C34),COLUMN(C34),4)&amp;" ▼"</f>
        <v>C34 ▼</v>
      </c>
      <c r="D33" s="225" t="s">
        <v>83</v>
      </c>
      <c r="E33" s="151" t="str">
        <f>E28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3" s="59" t="str" cm="1">
        <f t="array" ref="F33">IF(ROW()=ROW(F25),E54,INDEX(H25:H54,ROW()-ROW(F25)))</f>
        <v>(donc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3" s="60" t="str">
        <f>IF(F33="","",LEFT(F33,IF(LEN(F33)&lt;=E27,LEN(F33),IF((LEN(LEFT(F33,MIN(LEN(F33),E27+1)))-LEN(SUBSTITUTE(LEFT(F33,MIN(LEN(F33),E27+1))," ","")))&gt;0,FIND(CHAR(1),SUBSTITUTE(LEFT(F33,MIN(LEN(F33),E27+1))," ",CHAR(1),LEN(LEFT(F33,MIN(LEN(F33),E27+1)))-LEN(SUBSTITUTE(LEFT(F33,MIN(LEN(F33),E27+1))," ",""))))-1,FIND(" ",F33&amp;" ",E27+1)-1))))</f>
        <v>(donc on n’ajoute la ponctuation SUPER</v>
      </c>
      <c r="H33" s="61" t="str">
        <f>IF(OR(F33="",E27="",E27&lt;=0,G33=""),"",TRIM(MID(F33,LEN(G33)+1+IF(MID(F33,LEN(G33)+1,1)=" ",1,0),99999)))</f>
        <v>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3" s="62" t="str">
        <f>IF(LEN(TRIM(J33))&gt;0,COUNTIF(J25:J33,"&lt;&gt;")&amp;" ►","")</f>
        <v>9 ►</v>
      </c>
      <c r="J33" s="2" t="str" cm="1">
        <f t="array" ref="J33">IFERROR(INDEX(G25:G54,_xlfn.AGGREGATE(15,6,(ROW(G25:G54)-ROW(G25)+1)/(G25:G54&lt;&gt;""),ROW()-ROW(J25)+1)),"")</f>
        <v>(donc on n’ajoute la ponctuation SUPER</v>
      </c>
      <c r="K33" s="63" t="str">
        <f t="shared" si="15"/>
        <v>6 mots</v>
      </c>
      <c r="L33" s="64" t="str">
        <f t="shared" si="16"/>
        <v>38 car.</v>
      </c>
      <c r="M33" s="149"/>
      <c r="N33" s="2"/>
      <c r="O33" s="2"/>
      <c r="P33" s="173" t="s">
        <v>57</v>
      </c>
      <c r="Q33" s="25" t="str">
        <f t="shared" ref="Q33:W33" si="19">SUBSTITUTE(ADDRESS(1,COLUMN(),4),"1","")</f>
        <v>Q</v>
      </c>
      <c r="R33" s="25" t="str">
        <f t="shared" si="19"/>
        <v>R</v>
      </c>
      <c r="S33" s="25" t="str">
        <f t="shared" si="19"/>
        <v>S</v>
      </c>
      <c r="T33" s="25" t="str">
        <f t="shared" si="19"/>
        <v>T</v>
      </c>
      <c r="U33" s="25" t="str">
        <f t="shared" si="19"/>
        <v>U</v>
      </c>
      <c r="V33" s="25" t="str">
        <f t="shared" si="19"/>
        <v>V</v>
      </c>
      <c r="W33" s="25" t="str">
        <f t="shared" si="19"/>
        <v>W</v>
      </c>
      <c r="X33" s="27" t="str">
        <f>SUBSTITUTE(ADDRESS(1,COLUMN(),4),"1","")</f>
        <v>X</v>
      </c>
      <c r="AJ33" s="3">
        <v>1</v>
      </c>
    </row>
    <row r="34" spans="2:36" ht="21" customHeight="1">
      <c r="B34" s="308"/>
      <c r="C34" s="226"/>
      <c r="D34" s="227"/>
      <c r="E34" s="65" t="str">
        <f>IF(C34="",E33,SUBSTITUTE(E33,C34,IF(D34=""," ",D34)))</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4" s="59" t="str" cm="1">
        <f t="array" ref="F34">IF(ROW()=ROW(F25),E54,INDEX(H25:H54,ROW()-ROW(F25)))</f>
        <v>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4" s="60" t="str">
        <f>IF(F34="","",LEFT(F34,IF(LEN(F34)&lt;=E27,LEN(F34),IF((LEN(LEFT(F34,MIN(LEN(F34),E27+1)))-LEN(SUBSTITUTE(LEFT(F34,MIN(LEN(F34),E27+1))," ","")))&gt;0,FIND(CHAR(1),SUBSTITUTE(LEFT(F34,MIN(LEN(F34),E27+1))," ",CHAR(1),LEN(LEFT(F34,MIN(LEN(F34),E27+1)))-LEN(SUBSTITUTE(LEFT(F34,MIN(LEN(F34),E27+1))," ",""))))-1,FIND(" ",F34&amp;" ",E27+1)-1))))</f>
        <v>que si la ligne fait &lt; limite).Variante</v>
      </c>
      <c r="H34" s="61" t="str">
        <f>IF(OR(F34="",E27="",E27&lt;=0,G34=""),"",TRIM(MID(F34,LEN(G34)+1+IF(MID(F34,LEN(G34)+1,1)=" ",1,0),99999)))</f>
        <v>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4" s="62" t="str">
        <f>IF(LEN(TRIM(J34))&gt;0,COUNTIF(J25:J34,"&lt;&gt;")&amp;" ►","")</f>
        <v>10 ►</v>
      </c>
      <c r="J34" s="2" t="str" cm="1">
        <f t="array" ref="J34">IFERROR(INDEX(G25:G54,_xlfn.AGGREGATE(15,6,(ROW(G25:G54)-ROW(G25)+1)/(G25:G54&lt;&gt;""),ROW()-ROW(J25)+1)),"")</f>
        <v>que si la ligne fait &lt; limite).Variante</v>
      </c>
      <c r="K34" s="63" t="str">
        <f t="shared" si="15"/>
        <v>7 mots</v>
      </c>
      <c r="L34" s="64" t="str">
        <f t="shared" si="16"/>
        <v>39 car.</v>
      </c>
      <c r="M34" s="149"/>
      <c r="N34" s="2"/>
      <c r="O34" s="2"/>
      <c r="P34" s="286"/>
      <c r="Q34" s="30">
        <f t="shared" ref="Q34:W34" ca="1" si="20">CELL("largeur",Q34)</f>
        <v>10</v>
      </c>
      <c r="R34" s="30">
        <f t="shared" ca="1" si="20"/>
        <v>5</v>
      </c>
      <c r="S34" s="30">
        <f t="shared" ca="1" si="20"/>
        <v>5</v>
      </c>
      <c r="T34" s="30">
        <f t="shared" ca="1" si="20"/>
        <v>5</v>
      </c>
      <c r="U34" s="30">
        <f t="shared" ca="1" si="20"/>
        <v>5</v>
      </c>
      <c r="V34" s="30">
        <f t="shared" ca="1" si="20"/>
        <v>5</v>
      </c>
      <c r="W34" s="30">
        <f t="shared" ca="1" si="20"/>
        <v>122</v>
      </c>
      <c r="X34" s="31">
        <f ca="1">CELL("largeur",X34)</f>
        <v>6</v>
      </c>
      <c r="AJ34" s="3">
        <v>1</v>
      </c>
    </row>
    <row r="35" spans="2:36" ht="21" customHeight="1">
      <c r="B35" s="308"/>
      <c r="C35" s="226" t="s">
        <v>273</v>
      </c>
      <c r="D35" s="227" t="s">
        <v>274</v>
      </c>
      <c r="E35" s="65" t="str">
        <f>IF(C35="",E34,SUBSTITUTE(E34,C35,IF(D35=""," ",D35)))</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5" s="59" t="str" cm="1">
        <f t="array" ref="F35">IF(ROW()=ROW(F25),E54,INDEX(H25:H54,ROW()-ROW(F25)))</f>
        <v>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5" s="60" t="str">
        <f>IF(F35="","",LEFT(F35,IF(LEN(F35)&lt;=E27,LEN(F35),IF((LEN(LEFT(F35,MIN(LEN(F35),E27+1)))-LEN(SUBSTITUTE(LEFT(F35,MIN(LEN(F35),E27+1))," ","")))&gt;0,FIND(CHAR(1),SUBSTITUTE(LEFT(F35,MIN(LEN(F35),E27+1))," ",CHAR(1),LEN(LEFT(F35,MIN(LEN(F35),E27+1)))-LEN(SUBSTITUTE(LEFT(F35,MIN(LEN(F35),E27+1))," ",""))))-1,FIND(" ",F35&amp;" ",E27+1)-1))))</f>
        <v>qui conserve aussi les virgules/points</v>
      </c>
      <c r="H35" s="61" t="str">
        <f>IF(OR(F35="",E27="",E27&lt;=0,G35=""),"",TRIM(MID(F35,LEN(G35)+1+IF(MID(F35,LEN(G35)+1,1)=" ",1,0),99999)))</f>
        <v>(donc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5" s="62" t="str">
        <f>IF(LEN(TRIM(J35))&gt;0,COUNTIF(J25:J35,"&lt;&gt;")&amp;" ►","")</f>
        <v>11 ►</v>
      </c>
      <c r="J35" s="2" t="str" cm="1">
        <f t="array" ref="J35">IFERROR(INDEX(G25:G54,_xlfn.AGGREGATE(15,6,(ROW(G25:G54)-ROW(G25)+1)/(G25:G54&lt;&gt;""),ROW()-ROW(J25)+1)),"")</f>
        <v>qui conserve aussi les virgules/points</v>
      </c>
      <c r="K35" s="63" t="str">
        <f t="shared" si="15"/>
        <v>5 mots</v>
      </c>
      <c r="L35" s="64" t="str">
        <f t="shared" si="16"/>
        <v>38 car.</v>
      </c>
      <c r="M35" s="149"/>
      <c r="O35" s="2"/>
      <c r="P35" s="286"/>
      <c r="Q35" s="34">
        <v>10</v>
      </c>
      <c r="R35" s="34">
        <v>5</v>
      </c>
      <c r="S35" s="34">
        <v>5</v>
      </c>
      <c r="T35" s="34">
        <v>5</v>
      </c>
      <c r="U35" s="34">
        <v>5</v>
      </c>
      <c r="V35" s="34">
        <v>5</v>
      </c>
      <c r="W35" s="89">
        <f ca="1">W34</f>
        <v>122</v>
      </c>
      <c r="X35" s="36">
        <v>5</v>
      </c>
      <c r="AJ35" s="3">
        <v>1</v>
      </c>
    </row>
    <row r="36" spans="2:36" ht="21" customHeight="1">
      <c r="B36" s="308"/>
      <c r="C36" s="226"/>
      <c r="D36" s="227"/>
      <c r="E36" s="65" t="str">
        <f t="shared" ref="E36:E53" si="21">IF(C36="",E35,SUBSTITUTE(E35,C36,IF(D36=""," ",D36)))</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6" s="59" t="str" cm="1">
        <f t="array" ref="F36">IF(ROW()=ROW(F25),E54,INDEX(H25:H54,ROW()-ROW(F25)))</f>
        <v>(donc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6" s="60" t="str">
        <f>IF(F36="","",LEFT(F36,IF(LEN(F36)&lt;=E27,LEN(F36),IF((LEN(LEFT(F36,MIN(LEN(F36),E27+1)))-LEN(SUBSTITUTE(LEFT(F36,MIN(LEN(F36),E27+1))," ","")))&gt;0,FIND(CHAR(1),SUBSTITUTE(LEFT(F36,MIN(LEN(F36),E27+1))," ",CHAR(1),LEN(LEFT(F36,MIN(LEN(F36),E27+1)))-LEN(SUBSTITUTE(LEFT(F36,MIN(LEN(F36),E27+1))," ",""))))-1,FIND(" ",F36&amp;" ",E27+1)-1))))</f>
        <v>(donc pas de “nettoyage ponctuation</v>
      </c>
      <c r="H36" s="61" t="str">
        <f>IF(OR(F36="",E27="",E27&lt;=0,G36=""),"",TRIM(MID(F36,LEN(G36)+1+IF(MID(F36,LEN(G36)+1,1)=" ",1,0),99999)))</f>
        <v>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6" s="62" t="str">
        <f>IF(LEN(TRIM(J36))&gt;0,COUNTIF(J25:J36,"&lt;&gt;")&amp;" ►","")</f>
        <v>12 ►</v>
      </c>
      <c r="J36" s="2" t="str" cm="1">
        <f t="array" ref="J36">IFERROR(INDEX(G25:G54,_xlfn.AGGREGATE(15,6,(ROW(G25:G54)-ROW(G25)+1)/(G25:G54&lt;&gt;""),ROW()-ROW(J25)+1)),"")</f>
        <v>(donc pas de “nettoyage ponctuation</v>
      </c>
      <c r="K36" s="63" t="str">
        <f t="shared" si="15"/>
        <v>5 mots</v>
      </c>
      <c r="L36" s="64" t="str">
        <f t="shared" si="16"/>
        <v>35 car.</v>
      </c>
      <c r="M36" s="149"/>
      <c r="O36" s="2"/>
      <c r="P36" s="286"/>
      <c r="Q36" s="187"/>
      <c r="R36" s="188"/>
      <c r="S36" s="189"/>
      <c r="T36" s="188"/>
      <c r="U36" s="188"/>
      <c r="V36" s="188"/>
      <c r="W36" s="109" t="s">
        <v>261</v>
      </c>
      <c r="X36" s="305"/>
      <c r="AJ36" s="3">
        <v>1</v>
      </c>
    </row>
    <row r="37" spans="2:36" ht="21" customHeight="1">
      <c r="B37" s="308"/>
      <c r="C37" s="226" t="s">
        <v>275</v>
      </c>
      <c r="D37" s="227" t="s">
        <v>276</v>
      </c>
      <c r="E37"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7" s="59" t="str" cm="1">
        <f t="array" ref="F37">IF(ROW()=ROW(F25),E54,INDEX(H25:H54,ROW()-ROW(F25)))</f>
        <v>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7" s="60" t="str">
        <f>IF(F37="","",LEFT(F37,IF(LEN(F37)&lt;=E27,LEN(F37),IF((LEN(LEFT(F37,MIN(LEN(F37),E27+1)))-LEN(SUBSTITUTE(LEFT(F37,MIN(LEN(F37),E27+1))," ","")))&gt;0,FIND(CHAR(1),SUBSTITUTE(LEFT(F37,MIN(LEN(F37),E27+1))," ",CHAR(1),LEN(LEFT(F37,MIN(LEN(F37),E27+1)))-LEN(SUBSTITUTE(LEFT(F37,MIN(LEN(F37),E27+1))," ",""))))-1,FIND(" ",F37&amp;" ",E27+1)-1))))</f>
        <v>SUPER”), tout en gardant la coupe sans</v>
      </c>
      <c r="H37" s="61" t="str">
        <f>IF(OR(F37="",E27="",E27&lt;=0,G37=""),"",TRIM(MID(F37,LEN(G37)+1+IF(MID(F37,LEN(G37)+1,1)=" ",1,0),99999)))</f>
        <v>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7" s="62" t="str">
        <f>IF(LEN(TRIM(J37))&gt;0,COUNTIF(J25:J37,"&lt;&gt;")&amp;" ►","")</f>
        <v>13 ►</v>
      </c>
      <c r="J37" s="2" t="str" cm="1">
        <f t="array" ref="J37">IFERROR(INDEX(G25:G54,_xlfn.AGGREGATE(15,6,(ROW(G25:G54)-ROW(G25)+1)/(G25:G54&lt;&gt;""),ROW()-ROW(J25)+1)),"")</f>
        <v>SUPER”), tout en gardant la coupe sans</v>
      </c>
      <c r="K37" s="63" t="str">
        <f t="shared" si="15"/>
        <v>7 mots</v>
      </c>
      <c r="L37" s="64" t="str">
        <f t="shared" si="16"/>
        <v>38 car.</v>
      </c>
      <c r="M37" s="149"/>
      <c r="O37" s="2"/>
      <c r="P37" s="286"/>
      <c r="Q37" s="47" t="s">
        <v>258</v>
      </c>
      <c r="R37" s="47"/>
      <c r="S37" s="47"/>
      <c r="T37" s="47"/>
      <c r="U37" s="47"/>
      <c r="V37" s="79"/>
      <c r="W37" s="99"/>
      <c r="X37" s="305"/>
      <c r="AJ37" s="3">
        <v>1</v>
      </c>
    </row>
    <row r="38" spans="2:36" ht="21" customHeight="1">
      <c r="B38" s="308"/>
      <c r="C38" s="226"/>
      <c r="D38" s="227"/>
      <c r="E38"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8" s="59" t="str" cm="1">
        <f t="array" ref="F38">IF(ROW()=ROW(F25),E54,INDEX(H25:H49,ROW()-ROW(F25)))</f>
        <v>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8" s="60" t="str">
        <f>IF(F38="","",LEFT(F38,IF(LEN(F38)&lt;=E27,LEN(F38),IF((LEN(LEFT(F38,MIN(LEN(F38),E27+1)))-LEN(SUBSTITUTE(LEFT(F38,MIN(LEN(F38),E27+1))," ","")))&gt;0,FIND(CHAR(1),SUBSTITUTE(LEFT(F38,MIN(LEN(F38),E27+1))," ",CHAR(1),LEN(LEFT(F38,MIN(LEN(F38),E27+1)))-LEN(SUBSTITUTE(LEFT(F38,MIN(LEN(F38),E27+1))," ",""))))-1,FIND(" ",F38&amp;" ",E27+1)-1))))</f>
        <v>mots cassés. Ça donne un rendu plus</v>
      </c>
      <c r="H38" s="61" t="str">
        <f>IF(OR(F38="",E27="",E27&lt;=0,G38=""),"",TRIM(MID(F38,LEN(G38)+1+IF(MID(F38,LEN(G38)+1,1)=" ",1,0),99999)))</f>
        <v>“texte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8" s="62" t="str">
        <f>IF(LEN(TRIM(J38))&gt;0,COUNTIF(J25:J38,"&lt;&gt;")&amp;" ►","")</f>
        <v>14 ►</v>
      </c>
      <c r="J38" s="2" t="str" cm="1">
        <f t="array" ref="J38">IFERROR(INDEX(G25:G54,_xlfn.AGGREGATE(15,6,(ROW(G25:G54)-ROW(G25)+1)/(G25:G54&lt;&gt;""),ROW()-ROW(J25)+1)),"")</f>
        <v>mots cassés. Ça donne un rendu plus</v>
      </c>
      <c r="K38" s="63" t="str">
        <f t="shared" si="15"/>
        <v>7 mots</v>
      </c>
      <c r="L38" s="64" t="str">
        <f t="shared" si="16"/>
        <v>35 car.</v>
      </c>
      <c r="M38" s="149"/>
      <c r="O38" s="2"/>
      <c r="P38" s="286"/>
      <c r="Q38" s="195">
        <v>80</v>
      </c>
      <c r="R38" s="100" t="s">
        <v>259</v>
      </c>
      <c r="S38" s="79"/>
      <c r="T38" s="52"/>
      <c r="U38" s="52"/>
      <c r="V38" s="52"/>
      <c r="W38" s="48"/>
      <c r="X38" s="305"/>
      <c r="AJ38" s="3">
        <v>1</v>
      </c>
    </row>
    <row r="39" spans="2:36" ht="21" customHeight="1" thickBot="1">
      <c r="B39" s="308"/>
      <c r="C39" s="226"/>
      <c r="D39" s="227"/>
      <c r="E39"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39" s="59" t="str" cm="1">
        <f t="array" ref="F39">IF(ROW()=ROW(F25),E54,INDEX(H25:H49,ROW()-ROW(F25)))</f>
        <v>“texte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39" s="60" t="str">
        <f>IF(F39="","",LEFT(F39,IF(LEN(F39)&lt;=E27,LEN(F39),IF((LEN(LEFT(F39,MIN(LEN(F39),E27+1)))-LEN(SUBSTITUTE(LEFT(F39,MIN(LEN(F39),E27+1))," ","")))&gt;0,FIND(CHAR(1),SUBSTITUTE(LEFT(F39,MIN(LEN(F39),E27+1))," ",CHAR(1),LEN(LEFT(F39,MIN(LEN(F39),E27+1)))-LEN(SUBSTITUTE(LEFT(F39,MIN(LEN(F39),E27+1))," ",""))))-1,FIND(" ",F39&amp;" ",E27+1)-1))))</f>
        <v>“texte d’origine”.On fait juste :enlever</v>
      </c>
      <c r="H39" s="61" t="str">
        <f>IF(OR(F39="",E27="",E27&lt;=0,G39=""),"",TRIM(MID(F39,LEN(G39)+1+IF(MID(F39,LEN(G39)+1,1)=" ",1,0),99999)))</f>
        <v>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39" s="62" t="str">
        <f>IF(LEN(TRIM(J39))&gt;0,COUNTIF(J25:J39,"&lt;&gt;")&amp;" ►","")</f>
        <v>15 ►</v>
      </c>
      <c r="J39" s="2" t="str" cm="1">
        <f t="array" ref="J39">IFERROR(INDEX(G25:G54,_xlfn.AGGREGATE(15,6,(ROW(G25:G54)-ROW(G25)+1)/(G25:G54&lt;&gt;""),ROW()-ROW(J25)+1)),"")</f>
        <v>“texte d’origine”.On fait juste :enlever</v>
      </c>
      <c r="K39" s="63" t="str">
        <f t="shared" si="15"/>
        <v>5 mots</v>
      </c>
      <c r="L39" s="64" t="str">
        <f t="shared" si="16"/>
        <v>40 car.</v>
      </c>
      <c r="M39" s="149"/>
      <c r="O39" s="2"/>
      <c r="P39" s="286"/>
      <c r="Q39" s="158"/>
      <c r="R39" s="51" t="s">
        <v>260</v>
      </c>
      <c r="S39" s="71"/>
      <c r="T39" s="41"/>
      <c r="U39" s="41"/>
      <c r="V39" s="41"/>
      <c r="W39" s="71"/>
      <c r="X39" s="305"/>
      <c r="AJ39" s="3">
        <v>1</v>
      </c>
    </row>
    <row r="40" spans="2:36" ht="21" customHeight="1" thickBot="1">
      <c r="B40" s="308"/>
      <c r="C40" s="226"/>
      <c r="D40" s="227"/>
      <c r="E40"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0" s="59" t="str" cm="1">
        <f t="array" ref="F40">IF(ROW()=ROW(F25),E54,INDEX(H25:H49,ROW()-ROW(F25)))</f>
        <v>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0" s="60" t="str">
        <f>IF(F40="","",LEFT(F40,IF(LEN(F40)&lt;=E27,LEN(F40),IF((LEN(LEFT(F40,MIN(LEN(F40),E27+1)))-LEN(SUBSTITUTE(LEFT(F40,MIN(LEN(F40),E27+1))," ","")))&gt;0,FIND(CHAR(1),SUBSTITUTE(LEFT(F40,MIN(LEN(F40),E27+1))," ",CHAR(1),LEN(LEFT(F40,MIN(LEN(F40),E27+1)))-LEN(SUBSTITUTE(LEFT(F40,MIN(LEN(F40),E27+1))," ",""))))-1,FIND(" ",F40&amp;" ",E27+1)-1))))</f>
        <v>un “-” ou “=” en tout début - avec 30</v>
      </c>
      <c r="H40" s="61" t="str">
        <f>IF(OR(F40="",E27="",E27&lt;=0,G40=""),"",TRIM(MID(F40,LEN(G40)+1+IF(MID(F40,LEN(G40)+1,1)=" ",1,0),99999)))</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40" s="62" t="str">
        <f>IF(LEN(TRIM(J40))&gt;0,COUNTIF(J25:J40,"&lt;&gt;")&amp;" ►","")</f>
        <v>16 ►</v>
      </c>
      <c r="J40" s="2" t="str" cm="1">
        <f t="array" ref="J40">IFERROR(INDEX(G25:G54,_xlfn.AGGREGATE(15,6,(ROW(G25:G54)-ROW(G25)+1)/(G25:G54&lt;&gt;""),ROW()-ROW(J25)+1)),"")</f>
        <v>un “-” ou “=” en tout début - avec 30</v>
      </c>
      <c r="K40" s="63" t="str">
        <f t="shared" si="15"/>
        <v>10 mots</v>
      </c>
      <c r="L40" s="64" t="str">
        <f t="shared" si="16"/>
        <v>37 car.</v>
      </c>
      <c r="M40" s="149"/>
      <c r="O40" s="2"/>
      <c r="P40" s="286"/>
      <c r="Q40" s="171" t="s">
        <v>180</v>
      </c>
      <c r="R40" s="159" t="s">
        <v>178</v>
      </c>
      <c r="S40" s="179"/>
      <c r="T40" s="180"/>
      <c r="U40" s="180"/>
      <c r="V40" s="180"/>
      <c r="W40" s="181"/>
      <c r="X40" s="305"/>
      <c r="AJ40" s="3">
        <v>1</v>
      </c>
    </row>
    <row r="41" spans="2:36" ht="21" customHeight="1">
      <c r="B41" s="308"/>
      <c r="C41" s="226"/>
      <c r="D41" s="227"/>
      <c r="E41"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1" s="59" t="str" cm="1">
        <f t="array" ref="F41">IF(ROW()=ROW(F25),E54,INDEX(H25:H49,ROW()-ROW(F25)))</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1" s="60" t="str">
        <f>IF(F41="","",LEFT(F41,IF(LEN(F41)&lt;=E27,LEN(F41),IF((LEN(LEFT(F41,MIN(LEN(F41),E27+1)))-LEN(SUBSTITUTE(LEFT(F41,MIN(LEN(F41),E27+1))," ","")))&gt;0,FIND(CHAR(1),SUBSTITUTE(LEFT(F41,MIN(LEN(F41),E27+1))," ",CHAR(1),LEN(LEFT(F41,MIN(LEN(F41),E27+1)))-LEN(SUBSTITUTE(LEFT(F41,MIN(LEN(F41),E27+1))," ",""))))-1,FIND(" ",F41&amp;" ",E27+1)-1))))</f>
        <v>caractères max par ligne, un texte</v>
      </c>
      <c r="H41" s="61" t="str">
        <f>IF(OR(F41="",E27="",E27&lt;=0,G41=""),"",TRIM(MID(F41,LEN(G41)+1+IF(MID(F41,LEN(G41)+1,1)=" ",1,0),99999)))</f>
        <v>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41" s="62" t="str">
        <f>IF(LEN(TRIM(J41))&gt;0,COUNTIF(J25:J41,"&lt;&gt;")&amp;" ►","")</f>
        <v>17 ►</v>
      </c>
      <c r="J41" s="2" t="str" cm="1">
        <f t="array" ref="J41">IFERROR(INDEX(G25:G54,_xlfn.AGGREGATE(15,6,(ROW(G25:G54)-ROW(G25)+1)/(G25:G54&lt;&gt;""),ROW()-ROW(J25)+1)),"")</f>
        <v>caractères max par ligne, un texte</v>
      </c>
      <c r="K41" s="63" t="str">
        <f t="shared" si="15"/>
        <v>6 mots</v>
      </c>
      <c r="L41" s="64" t="str">
        <f t="shared" si="16"/>
        <v>34 car.</v>
      </c>
      <c r="M41" s="149"/>
      <c r="O41" s="2"/>
      <c r="P41" s="286"/>
      <c r="Q41" s="196"/>
      <c r="R41" s="197"/>
      <c r="S41" s="198"/>
      <c r="T41" s="197"/>
      <c r="U41" s="197"/>
      <c r="V41" s="197"/>
      <c r="W41" s="182" t="s">
        <v>179</v>
      </c>
      <c r="X41" s="305"/>
      <c r="AJ41" s="3">
        <v>1</v>
      </c>
    </row>
    <row r="42" spans="2:36" ht="21" customHeight="1">
      <c r="B42" s="308"/>
      <c r="C42" s="226"/>
      <c r="D42" s="227"/>
      <c r="E42"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2" s="59" t="str" cm="1">
        <f t="array" ref="F42">IF(ROW()=ROW(F25),E54,INDEX(H25:H49,ROW()-ROW(F25)))</f>
        <v>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2" s="60" t="str">
        <f>IF(F42="","",LEFT(F42,IF(LEN(F42)&lt;=E27,LEN(F42),IF((LEN(LEFT(F42,MIN(LEN(F42),E27+1)))-LEN(SUBSTITUTE(LEFT(F42,MIN(LEN(F42),E27+1))," ","")))&gt;0,FIND(CHAR(1),SUBSTITUTE(LEFT(F42,MIN(LEN(F42),E27+1))," ",CHAR(1),LEN(LEFT(F42,MIN(LEN(F42),E27+1)))-LEN(SUBSTITUTE(LEFT(F42,MIN(LEN(F42),E27+1))," ",""))))-1,FIND(" ",F42&amp;" ",E27+1)-1))))</f>
        <v>d’environ 535 caractères remplira 19</v>
      </c>
      <c r="H42" s="61" t="str">
        <f>IF(OR(F42="",E27="",E27&lt;=0,G42=""),"",TRIM(MID(F42,LEN(G42)+1+IF(MID(F42,LEN(G42)+1,1)=" ",1,0),99999)))</f>
        <v>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42" s="62" t="str">
        <f>IF(LEN(TRIM(J42))&gt;0,COUNTIF(J25:J42,"&lt;&gt;")&amp;" ►","")</f>
        <v>18 ►</v>
      </c>
      <c r="J42" s="2" t="str" cm="1">
        <f t="array" ref="J42">IFERROR(INDEX(G25:G54,_xlfn.AGGREGATE(15,6,(ROW(G25:G54)-ROW(G25)+1)/(G25:G54&lt;&gt;""),ROW()-ROW(J25)+1)),"")</f>
        <v>d’environ 535 caractères remplira 19</v>
      </c>
      <c r="K42" s="63" t="str">
        <f t="shared" si="15"/>
        <v>5 mots</v>
      </c>
      <c r="L42" s="64" t="str">
        <f t="shared" si="16"/>
        <v>36 car.</v>
      </c>
      <c r="M42" s="149"/>
      <c r="O42" s="2"/>
      <c r="P42" s="286"/>
      <c r="Q42" s="113" t="str">
        <f>IF(TRIM(SUBSTITUTE(Q40,CHAR(160),""))="","",Q40)</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2" s="59" t="str" cm="1">
        <f t="array" ref="R42">IF(ROW()=ROW(R42),Q45,INDEX(S42:S53,ROW()-ROW(R42)))</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42" s="114" t="str">
        <f>IF(OR(R42="",Q44="",Q44&lt;=0,T42=""),"",TRIM(MID(R42,LEN(T42)+1+IF(MID(R42,LEN(T42)+1,1)=" ",1,0),99999)))</f>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T42" s="59" t="str">
        <f>IF(OR(U42="",U42=0,U42="0"),"",IF(LEN(U42)&lt;=Q44,U42,IF(LEN(SUBSTITUTE(V42," ",""))=Q44+1,LEFT(U42,Q44),LEFT(U42,FIND("§",SUBSTITUTE(V42," ","§",LEN(V42)-LEN(SUBSTITUTE(V42," ",""))))-1))))</f>
        <v>Si vous récupérez du texte sur internet, collez-le d’abord dans la cellule A</v>
      </c>
      <c r="U42" s="59" t="str">
        <f t="shared" ref="U42:U53" si="22">IF(OR(R42="",R42=0),"",TRIM(SUBSTITUTE(SUBSTITUTE(R42,CHAR(160)," "),CHAR(10),"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V42" s="59" t="str">
        <f>IF(OR(U42="",U42=0,U42="0"),"",LEFT(U42,Q44+1))</f>
        <v>Si vous récupérez du texte sur internet, collez-le d’abord dans la cellule A pour</v>
      </c>
      <c r="W42" s="74" t="str" cm="1">
        <f t="array" ref="W42:W49">_xlfn._xlws.FILTER(T42:T51,TRIM(SUBSTITUTE(T42:T51,CHAR(160),""))&lt;&gt;"")</f>
        <v>Si vous récupérez du texte sur internet, collez-le d’abord dans la cellule A</v>
      </c>
      <c r="X42" s="305"/>
      <c r="AJ42" s="3">
        <v>1</v>
      </c>
    </row>
    <row r="43" spans="2:36" ht="21" customHeight="1">
      <c r="B43" s="308"/>
      <c r="C43" s="226"/>
      <c r="D43" s="227"/>
      <c r="E43"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3" s="59" t="str" cm="1">
        <f t="array" ref="F43">IF(ROW()=ROW(F25),E54,INDEX(H25:H49,ROW()-ROW(F25)))</f>
        <v>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3" s="60" t="str">
        <f>IF(F43="","",LEFT(F43,IF(LEN(F43)&lt;=E27,LEN(F43),IF((LEN(LEFT(F43,MIN(LEN(F43),E27+1)))-LEN(SUBSTITUTE(LEFT(F43,MIN(LEN(F43),E27+1))," ","")))&gt;0,FIND(CHAR(1),SUBSTITUTE(LEFT(F43,MIN(LEN(F43),E27+1))," ",CHAR(1),LEN(LEFT(F43,MIN(LEN(F43),E27+1)))-LEN(SUBSTITUTE(LEFT(F43,MIN(LEN(F43),E27+1))," ",""))))-1,FIND(" ",F43&amp;" ",E27+1)-1))))</f>
        <v>lignes sur 20 du tableau.Plus vous</v>
      </c>
      <c r="H43" s="61" t="str">
        <f>IF(OR(F43="",E27="",E27&lt;=0,G43=""),"",TRIM(MID(F43,LEN(G43)+1+IF(MID(F43,LEN(G43)+1,1)=" ",1,0),99999)))</f>
        <v>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43" s="62" t="str">
        <f>IF(LEN(TRIM(J43))&gt;0,COUNTIF(J25:J43,"&lt;&gt;")&amp;" ►","")</f>
        <v>19 ►</v>
      </c>
      <c r="J43" s="2" t="str" cm="1">
        <f t="array" ref="J43">IFERROR(INDEX(G25:G54,_xlfn.AGGREGATE(15,6,(ROW(G25:G54)-ROW(G25)+1)/(G25:G54&lt;&gt;""),ROW()-ROW(J25)+1)),"")</f>
        <v>lignes sur 20 du tableau.Plus vous</v>
      </c>
      <c r="K43" s="63" t="str">
        <f t="shared" si="15"/>
        <v>6 mots</v>
      </c>
      <c r="L43" s="64" t="str">
        <f t="shared" si="16"/>
        <v>34 car.</v>
      </c>
      <c r="M43" s="149"/>
      <c r="O43" s="2"/>
      <c r="P43" s="286"/>
      <c r="Q43" s="70" t="str">
        <f>TRIM(SUBSTITUTE(SUBSTITUTE(SUBSTITUTE(SUBSTITUTE(SUBSTITUTE(SUBSTITUTE(SUBSTITUTE(SUBSTITUTE(SUBSTITUTE(CLEAN(IF(OR(LEFT(Q42,1)="-",LEFT(Q42,1)="="),MID(Q42,2,99999),Q42)),"—","-"),"–","-"),CHAR(160),"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3" s="59" t="str" cm="1">
        <f t="array" ref="R43">IF(ROW()=ROW(R42),Q45,INDEX(S42:S53,ROW()-ROW(R42)))</f>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43" s="114" t="str">
        <f>IF(OR(R43="",Q44="",Q44&lt;=0,T43=""),"",TRIM(MID(R43,LEN(T43)+1+IF(MID(R43,LEN(T43)+1,1)=" ",1,0),99999)))</f>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T43" s="59" t="str">
        <f>IF(OR(U43="",U43=0,U43="0"),"",IF(LEN(U43)&lt;=Q44,U43,IF(LEN(SUBSTITUTE(V43," ",""))=Q44+1,LEFT(U43,Q44),LEFT(U43,FIND("§",SUBSTITUTE(V43," ","§",LEN(V43)-LEN(SUBSTITUTE(V43," ",""))))-1))))</f>
        <v>pour le “nettoyer” : cela supprime les espaces insécables, tabulations</v>
      </c>
      <c r="U43" s="59" t="str">
        <f t="shared" si="22"/>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V43" s="59" t="str">
        <f>IF(OR(U43="",U43=0,U43="0"),"",LEFT(U43,Q44+1))</f>
        <v>pour le “nettoyer” : cela supprime les espaces insécables, tabulations invisibles</v>
      </c>
      <c r="W43" s="74" t="str">
        <v>pour le “nettoyer” : cela supprime les espaces insécables, tabulations</v>
      </c>
      <c r="X43" s="305"/>
      <c r="AJ43" s="3">
        <v>1</v>
      </c>
    </row>
    <row r="44" spans="2:36" ht="21" customHeight="1">
      <c r="B44" s="308"/>
      <c r="C44" s="226"/>
      <c r="D44" s="227"/>
      <c r="E44"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4" s="59" t="str" cm="1">
        <f t="array" ref="F44">IF(ROW()=ROW(F25),E54,INDEX(H25:H49,ROW()-ROW(F25)))</f>
        <v>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4" s="60" t="str">
        <f>IF(F44="","",LEFT(F44,IF(LEN(F44)&lt;=E27,LEN(F44),IF((LEN(LEFT(F44,MIN(LEN(F44),E27+1)))-LEN(SUBSTITUTE(LEFT(F44,MIN(LEN(F44),E27+1))," ","")))&gt;0,FIND(CHAR(1),SUBSTITUTE(LEFT(F44,MIN(LEN(F44),E27+1))," ",CHAR(1),LEN(LEFT(F44,MIN(LEN(F44),E27+1)))-LEN(SUBSTITUTE(LEFT(F44,MIN(LEN(F44),E27+1))," ",""))))-1,FIND(" ",F44&amp;" ",E27+1)-1))))</f>
        <v>augmentez le nombre de caractères par</v>
      </c>
      <c r="H44" s="61" t="str">
        <f>IF(OR(F44="",E27="",E27&lt;=0,G44=""),"",TRIM(MID(F44,LEN(G44)+1+IF(MID(F44,LEN(G44)+1,1)=" ",1,0),99999)))</f>
        <v>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I44" s="62" t="str">
        <f>IF(LEN(TRIM(J44))&gt;0,COUNTIF(J25:J44,"&lt;&gt;")&amp;" ►","")</f>
        <v>20 ►</v>
      </c>
      <c r="J44" s="2" t="str" cm="1">
        <f t="array" ref="J44">IFERROR(INDEX(G25:G54,_xlfn.AGGREGATE(15,6,(ROW(G25:G54)-ROW(G25)+1)/(G25:G54&lt;&gt;""),ROW()-ROW(J25)+1)),"")</f>
        <v>augmentez le nombre de caractères par</v>
      </c>
      <c r="K44" s="63" t="str">
        <f t="shared" si="15"/>
        <v>6 mots</v>
      </c>
      <c r="L44" s="64" t="str">
        <f t="shared" si="16"/>
        <v>37 car.</v>
      </c>
      <c r="M44" s="149"/>
      <c r="O44" s="2"/>
      <c r="P44" s="286"/>
      <c r="Q44" s="121">
        <f>Q38</f>
        <v>80</v>
      </c>
      <c r="R44" s="59" t="str" cm="1">
        <f t="array" ref="R44">IF(ROW()=ROW(R42),Q45,INDEX(S42:S53,ROW()-ROW(R42)))</f>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44" s="114" t="str">
        <f>IF(OR(R44="",Q44="",Q44&lt;=0,T44=""),"",TRIM(MID(R44,LEN(T44)+1+IF(MID(R44,LEN(T44)+1,1)=" ",1,0),99999)))</f>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T44" s="59" t="str">
        <f>IF(OR(U44="",U44=0,U44="0"),"",IF(LEN(U44)&lt;=Q44,U44,IF(LEN(SUBSTITUTE(V44," ",""))=Q44+1,LEFT(U44,Q44),LEFT(U44,FIND("§",SUBSTITUTE(V44," ","§",LEN(V44)-LEN(SUBSTITUTE(V44," ",""))))-1))))</f>
        <v>invisibles et autres “pollutions”.◄ 2️⃣ Saisissez la largeur du document dans</v>
      </c>
      <c r="U44" s="59" t="str">
        <f t="shared" si="22"/>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V44" s="59" t="str">
        <f>IF(OR(U44="",U44=0,U44="0"),"",LEFT(U44,Q44+1))</f>
        <v>invisibles et autres “pollutions”.◄ 2️⃣ Saisissez la largeur du document dans leq</v>
      </c>
      <c r="W44" s="74" t="str">
        <v>invisibles et autres “pollutions”.◄ 2️⃣ Saisissez la largeur du document dans</v>
      </c>
      <c r="X44" s="305"/>
      <c r="AJ44" s="3">
        <v>1</v>
      </c>
    </row>
    <row r="45" spans="2:36" ht="21" customHeight="1">
      <c r="B45" s="308"/>
      <c r="C45" s="226"/>
      <c r="D45" s="227"/>
      <c r="E45"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5" s="59" t="str" cm="1">
        <f t="array" ref="F45">IF(ROW()=ROW(F25),E54,INDEX(H25:H49,ROW()-ROW(F25)))</f>
        <v>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G45" s="60" t="str">
        <f>IF(F45="","",LEFT(F45,IF(LEN(F45)&lt;=E27,LEN(F45),IF((LEN(LEFT(F45,MIN(LEN(F45),E27+1)))-LEN(SUBSTITUTE(LEFT(F45,MIN(LEN(F45),E27+1))," ","")))&gt;0,FIND(CHAR(1),SUBSTITUTE(LEFT(F45,MIN(LEN(F45),E27+1))," ",CHAR(1),LEN(LEFT(F45,MIN(LEN(F45),E27+1)))-LEN(SUBSTITUTE(LEFT(F45,MIN(LEN(F45),E27+1))," ",""))))-1,FIND(" ",F45&amp;" ",E27+1)-1))))</f>
        <v>ligne, plus chaque ligne peut contenir</v>
      </c>
      <c r="H45" s="61" t="str">
        <f>IF(OR(F45="",E27="",E27&lt;=0,G45=""),"",TRIM(MID(F45,LEN(G45)+1+IF(MID(F45,LEN(G45)+1,1)=" ",1,0),99999)))</f>
        <v>de texte. ► -Tendez la main, partagez vos savoir-faire : vos essais, vos erreurs et votre ténacité sont des tremplins pour celles et ceux qui veulent progresser. ► Avec vos exemples, chacun pourra avancer à son rythme, avec confiance et gagner en autonomie.</v>
      </c>
      <c r="I45" s="62" t="str">
        <f>IF(LEN(TRIM(J45))&gt;0,COUNTIF(J25:J45,"&lt;&gt;")&amp;" ►","")</f>
        <v>21 ►</v>
      </c>
      <c r="J45" s="2" t="str" cm="1">
        <f t="array" ref="J45">IFERROR(INDEX(G25:G54,_xlfn.AGGREGATE(15,6,(ROW(G25:G54)-ROW(G25)+1)/(G25:G54&lt;&gt;""),ROW()-ROW(J25)+1)),"")</f>
        <v>ligne, plus chaque ligne peut contenir</v>
      </c>
      <c r="K45" s="63" t="str">
        <f t="shared" si="15"/>
        <v>6 mots</v>
      </c>
      <c r="L45" s="64" t="str">
        <f t="shared" si="16"/>
        <v>38 car.</v>
      </c>
      <c r="M45" s="149"/>
      <c r="O45" s="2"/>
      <c r="P45" s="286"/>
      <c r="Q45" s="70" t="str">
        <f>IF(UPPER(TRIM(Q39))="X",Q49,Q43)</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5" s="59" t="str" cm="1">
        <f t="array" ref="R45">IF(ROW()=ROW(R42),Q45,INDEX(S42:S53,ROW()-ROW(R42)))</f>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45" s="114" t="str">
        <f>IF(OR(R45="",Q44="",Q44&lt;=0,T45=""),"",TRIM(MID(R45,LEN(T45)+1+IF(MID(R45,LEN(T45)+1,1)=" ",1,0),99999)))</f>
        <v>par lignes ◄ 4️⃣ Si vous ne voulez pas de ponctuation saisissez un X dans la cellule - Ensuite, dans la colonne B copiez le texte nettoyé - puis dans votre document faites Collage spécial &gt; 1.2.3 Valeurs pour ne coller que le texte, sans formules.</v>
      </c>
      <c r="T45" s="59" t="str">
        <f>IF(OR(U45="",U45=0,U45="0"),"",IF(LEN(U45)&lt;=Q44,U45,IF(LEN(SUBSTITUTE(V45," ",""))=Q44+1,LEFT(U45,Q44),LEFT(U45,FIND("§",SUBSTITUTE(V45," ","§",LEN(V45)-LEN(SUBSTITUTE(V45," ",""))))-1))))</f>
        <v>lequel vous collerez ensuite le texte. ◄ 3️⃣ saisissez un nombre de caractères</v>
      </c>
      <c r="U45" s="59" t="str">
        <f t="shared" si="22"/>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V45" s="59" t="str">
        <f>IF(OR(U45="",U45=0,U45="0"),"",LEFT(U45,Q44+1))</f>
        <v>lequel vous collerez ensuite le texte. ◄ 3️⃣ saisissez un nombre de caractères pa</v>
      </c>
      <c r="W45" s="74" t="str">
        <v>lequel vous collerez ensuite le texte. ◄ 3️⃣ saisissez un nombre de caractères</v>
      </c>
      <c r="X45" s="305"/>
      <c r="AJ45" s="3">
        <v>1</v>
      </c>
    </row>
    <row r="46" spans="2:36" ht="21" customHeight="1">
      <c r="B46" s="308"/>
      <c r="C46" s="226"/>
      <c r="D46" s="227"/>
      <c r="E46"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6" s="59" t="str" cm="1">
        <f t="array" ref="F46">IF(ROW()=ROW(F25),E54,INDEX(H25:H54,ROW()-ROW(F25)))</f>
        <v>de texte. ► -Tendez la main, partagez vos savoir-faire : vos essais, vos erreurs et votre ténacité sont des tremplins pour celles et ceux qui veulent progresser. ► Avec vos exemples, chacun pourra avancer à son rythme, avec confiance et gagner en autonomie.</v>
      </c>
      <c r="G46" s="60" t="str">
        <f>IF(F46="","",LEFT(F46,IF(LEN(F46)&lt;=E27,LEN(F46),IF((LEN(LEFT(F46,MIN(LEN(F46),E27+1)))-LEN(SUBSTITUTE(LEFT(F46,MIN(LEN(F46),E27+1))," ","")))&gt;0,FIND(CHAR(1),SUBSTITUTE(LEFT(F46,MIN(LEN(F46),E27+1))," ",CHAR(1),LEN(LEFT(F46,MIN(LEN(F46),E27+1)))-LEN(SUBSTITUTE(LEFT(F46,MIN(LEN(F46),E27+1))," ",""))))-1,FIND(" ",F46&amp;" ",E27+1)-1))))</f>
        <v>de texte. ► -Tendez la main, partagez</v>
      </c>
      <c r="H46" s="61" t="str">
        <f>IF(OR(F46="",E27="",E27&lt;=0,G46=""),"",TRIM(MID(F46,LEN(G46)+1+IF(MID(F46,LEN(G46)+1,1)=" ",1,0),99999)))</f>
        <v>vos savoir-faire : vos essais, vos erreurs et votre ténacité sont des tremplins pour celles et ceux qui veulent progresser. ► Avec vos exemples, chacun pourra avancer à son rythme, avec confiance et gagner en autonomie.</v>
      </c>
      <c r="I46" s="62" t="str">
        <f>IF(LEN(TRIM(J46))&gt;0,COUNTIF(J25:J46,"&lt;&gt;")&amp;" ►","")</f>
        <v>22 ►</v>
      </c>
      <c r="J46" s="2" t="str" cm="1">
        <f t="array" ref="J46">IFERROR(INDEX(G25:G54,_xlfn.AGGREGATE(15,6,(ROW(G25:G54)-ROW(G25)+1)/(G25:G54&lt;&gt;""),ROW()-ROW(J25)+1)),"")</f>
        <v>de texte. ► -Tendez la main, partagez</v>
      </c>
      <c r="K46" s="63" t="str">
        <f t="shared" si="15"/>
        <v>7 mots</v>
      </c>
      <c r="L46" s="64" t="str">
        <f t="shared" si="16"/>
        <v>37 car.</v>
      </c>
      <c r="M46" s="149"/>
      <c r="N46" s="2"/>
      <c r="O46" s="2"/>
      <c r="P46" s="286"/>
      <c r="Q46" s="123" t="str">
        <f>TRIM(SUBSTITUTE(SUBSTITUTE(SUBSTITUTE(SUBSTITUTE(SUBSTITUTE(SUBSTITUTE(SUBSTITUTE(SUBSTITUTE(SUBSTITUTE(SUBSTITUTE(Q43,",","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R46" s="59" t="str" cm="1">
        <f t="array" ref="R46">IF(ROW()=ROW(R42),Q45,INDEX(S42:S53,ROW()-ROW(R42)))</f>
        <v>par lignes ◄ 4️⃣ Si vous ne voulez pas de ponctuation saisissez un X dans la cellule - Ensuite, dans la colonne B copiez le texte nettoyé - puis dans votre document faites Collage spécial &gt; 1.2.3 Valeurs pour ne coller que le texte, sans formules.</v>
      </c>
      <c r="S46" s="114" t="str">
        <f>IF(OR(R46="",Q44="",Q44&lt;=0,T46=""),"",TRIM(MID(R46,LEN(T46)+1+IF(MID(R46,LEN(T46)+1,1)=" ",1,0),99999)))</f>
        <v>cellule - Ensuite, dans la colonne B copiez le texte nettoyé - puis dans votre document faites Collage spécial &gt; 1.2.3 Valeurs pour ne coller que le texte, sans formules.</v>
      </c>
      <c r="T46" s="59" t="str">
        <f>IF(OR(U46="",U46=0,U46="0"),"",IF(LEN(U46)&lt;=Q44,U46,IF(LEN(SUBSTITUTE(V46," ",""))=Q44+1,LEFT(U46,Q44),LEFT(U46,FIND("§",SUBSTITUTE(V46," ","§",LEN(V46)-LEN(SUBSTITUTE(V46," ",""))))-1))))</f>
        <v>par lignes ◄ 4️⃣ Si vous ne voulez pas de ponctuation saisissez un X dans la</v>
      </c>
      <c r="U46" s="59" t="str">
        <f t="shared" si="22"/>
        <v>par lignes ◄ 4️⃣ Si vous ne voulez pas de ponctuation saisissez un X dans la cellule - Ensuite, dans la colonne B copiez le texte nettoyé - puis dans votre document faites Collage spécial &gt; 1.2.3 Valeurs pour ne coller que le texte, sans formules.</v>
      </c>
      <c r="V46" s="59" t="str">
        <f>IF(OR(U46="",U46=0,U46="0"),"",LEFT(U46,Q44+1))</f>
        <v>par lignes ◄ 4️⃣ Si vous ne voulez pas de ponctuation saisissez un X dans la cell</v>
      </c>
      <c r="W46" s="74" t="str">
        <v>par lignes ◄ 4️⃣ Si vous ne voulez pas de ponctuation saisissez un X dans la</v>
      </c>
      <c r="X46" s="305"/>
      <c r="AJ46" s="3">
        <v>1</v>
      </c>
    </row>
    <row r="47" spans="2:36" ht="21" customHeight="1">
      <c r="B47" s="308"/>
      <c r="C47" s="226"/>
      <c r="D47" s="227"/>
      <c r="E47"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7" s="59" t="str" cm="1">
        <f t="array" ref="F47">IF(ROW()=ROW(F25),E54,INDEX(H25:H54,ROW()-ROW(F25)))</f>
        <v>vos savoir-faire : vos essais, vos erreurs et votre ténacité sont des tremplins pour celles et ceux qui veulent progresser. ► Avec vos exemples, chacun pourra avancer à son rythme, avec confiance et gagner en autonomie.</v>
      </c>
      <c r="G47" s="60" t="str">
        <f>IF(F47="","",LEFT(F47,IF(LEN(F47)&lt;=E27,LEN(F47),IF((LEN(LEFT(F47,MIN(LEN(F47),E27+1)))-LEN(SUBSTITUTE(LEFT(F47,MIN(LEN(F47),E27+1))," ","")))&gt;0,FIND(CHAR(1),SUBSTITUTE(LEFT(F47,MIN(LEN(F47),E27+1))," ",CHAR(1),LEN(LEFT(F47,MIN(LEN(F47),E27+1)))-LEN(SUBSTITUTE(LEFT(F47,MIN(LEN(F47),E27+1))," ",""))))-1,FIND(" ",F47&amp;" ",E27+1)-1))))</f>
        <v>vos savoir-faire : vos essais, vos</v>
      </c>
      <c r="H47" s="61" t="str">
        <f>IF(OR(F47="",E27="",E27&lt;=0,G47=""),"",TRIM(MID(F47,LEN(G47)+1+IF(MID(F47,LEN(G47)+1,1)=" ",1,0),99999)))</f>
        <v>erreurs et votre ténacité sont des tremplins pour celles et ceux qui veulent progresser. ► Avec vos exemples, chacun pourra avancer à son rythme, avec confiance et gagner en autonomie.</v>
      </c>
      <c r="I47" s="62" t="str">
        <f>IF(LEN(TRIM(J47))&gt;0,COUNTIF(J25:J47,"&lt;&gt;")&amp;" ►","")</f>
        <v>23 ►</v>
      </c>
      <c r="J47" s="2" t="str" cm="1">
        <f t="array" ref="J47">IFERROR(INDEX(G25:G54,_xlfn.AGGREGATE(15,6,(ROW(G25:G54)-ROW(G25)+1)/(G25:G54&lt;&gt;""),ROW()-ROW(J25)+1)),"")</f>
        <v>vos savoir-faire : vos essais, vos</v>
      </c>
      <c r="K47" s="63" t="str">
        <f t="shared" si="15"/>
        <v>6 mots</v>
      </c>
      <c r="L47" s="64" t="str">
        <f t="shared" si="16"/>
        <v>34 car.</v>
      </c>
      <c r="M47" s="149"/>
      <c r="N47" s="2"/>
      <c r="O47" s="2"/>
      <c r="P47" s="286"/>
      <c r="Q47" s="59" t="str">
        <f>TRIM(SUBSTITUTE(SUBSTITUTE(SUBSTITUTE(SUBSTITUTE(SUBSTITUTE(SUBSTITUTE(SUBSTITUTE(SUBSTITUTE(Q46,"(","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R47" s="59" t="str" cm="1">
        <f t="array" ref="R47">IF(ROW()=ROW(R42),Q45,INDEX(S42:S53,ROW()-ROW(R42)))</f>
        <v>cellule - Ensuite, dans la colonne B copiez le texte nettoyé - puis dans votre document faites Collage spécial &gt; 1.2.3 Valeurs pour ne coller que le texte, sans formules.</v>
      </c>
      <c r="S47" s="114" t="str">
        <f>IF(OR(R47="",Q44="",Q44&lt;=0,T47=""),"",TRIM(MID(R47,LEN(T47)+1+IF(MID(R47,LEN(T47)+1,1)=" ",1,0),99999)))</f>
        <v>document faites Collage spécial &gt; 1.2.3 Valeurs pour ne coller que le texte, sans formules.</v>
      </c>
      <c r="T47" s="59" t="str">
        <f>IF(OR(U47="",U47=0,U47="0"),"",IF(LEN(U47)&lt;=Q44,U47,IF(LEN(SUBSTITUTE(V47," ",""))=Q44+1,LEFT(U47,Q44),LEFT(U47,FIND("§",SUBSTITUTE(V47," ","§",LEN(V47)-LEN(SUBSTITUTE(V47," ",""))))-1))))</f>
        <v>cellule - Ensuite, dans la colonne B copiez le texte nettoyé - puis dans votre</v>
      </c>
      <c r="U47" s="59" t="str">
        <f t="shared" si="22"/>
        <v>cellule - Ensuite, dans la colonne B copiez le texte nettoyé - puis dans votre document faites Collage spécial &gt; 1.2.3 Valeurs pour ne coller que le texte, sans formules.</v>
      </c>
      <c r="V47" s="59" t="str">
        <f>IF(OR(U47="",U47=0,U47="0"),"",LEFT(U47,Q44+1))</f>
        <v>cellule - Ensuite, dans la colonne B copiez le texte nettoyé - puis dans votre do</v>
      </c>
      <c r="W47" s="74" t="str">
        <v>cellule - Ensuite, dans la colonne B copiez le texte nettoyé - puis dans votre</v>
      </c>
      <c r="X47" s="305"/>
      <c r="AJ47" s="3">
        <v>1</v>
      </c>
    </row>
    <row r="48" spans="2:36" ht="21" customHeight="1">
      <c r="B48" s="308"/>
      <c r="C48" s="226"/>
      <c r="D48" s="227"/>
      <c r="E48"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8" s="59" t="str" cm="1">
        <f t="array" ref="F48">IF(ROW()=ROW(F25),E54,INDEX(H25:H54,ROW()-ROW(F25)))</f>
        <v>erreurs et votre ténacité sont des tremplins pour celles et ceux qui veulent progresser. ► Avec vos exemples, chacun pourra avancer à son rythme, avec confiance et gagner en autonomie.</v>
      </c>
      <c r="G48" s="60" t="str">
        <f>IF(F48="","",LEFT(F48,IF(LEN(F48)&lt;=E27,LEN(F48),IF((LEN(LEFT(F48,MIN(LEN(F48),E27+1)))-LEN(SUBSTITUTE(LEFT(F48,MIN(LEN(F48),E27+1))," ","")))&gt;0,FIND(CHAR(1),SUBSTITUTE(LEFT(F48,MIN(LEN(F48),E27+1))," ",CHAR(1),LEN(LEFT(F48,MIN(LEN(F48),E27+1)))-LEN(SUBSTITUTE(LEFT(F48,MIN(LEN(F48),E27+1))," ",""))))-1,FIND(" ",F48&amp;" ",E27+1)-1))))</f>
        <v>erreurs et votre ténacité sont des</v>
      </c>
      <c r="H48" s="61" t="str">
        <f>IF(OR(F48="",E27="",E27&lt;=0,G48=""),"",TRIM(MID(F48,LEN(G48)+1+IF(MID(F48,LEN(G48)+1,1)=" ",1,0),99999)))</f>
        <v>tremplins pour celles et ceux qui veulent progresser. ► Avec vos exemples, chacun pourra avancer à son rythme, avec confiance et gagner en autonomie.</v>
      </c>
      <c r="I48" s="62" t="str">
        <f>IF(LEN(TRIM(J48))&gt;0,COUNTIF(J25:J48,"&lt;&gt;")&amp;" ►","")</f>
        <v>24 ►</v>
      </c>
      <c r="J48" s="2" t="str" cm="1">
        <f t="array" ref="J48">IFERROR(INDEX(G25:G54,_xlfn.AGGREGATE(15,6,(ROW(G25:G54)-ROW(G25)+1)/(G25:G54&lt;&gt;""),ROW()-ROW(J25)+1)),"")</f>
        <v>erreurs et votre ténacité sont des</v>
      </c>
      <c r="K48" s="63" t="str">
        <f t="shared" si="15"/>
        <v>6 mots</v>
      </c>
      <c r="L48" s="64" t="str">
        <f t="shared" si="16"/>
        <v>34 car.</v>
      </c>
      <c r="M48" s="149"/>
      <c r="N48" s="2"/>
      <c r="O48" s="2"/>
      <c r="P48" s="286"/>
      <c r="Q48" s="70" t="str">
        <f>TRIM(SUBSTITUTE(SUBSTITUTE(SUBSTITUTE(SUBSTITUTE(Q47,"►","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R48" s="59" t="str" cm="1">
        <f t="array" ref="R48">IF(ROW()=ROW(R42),Q45,INDEX(S42:S53,ROW()-ROW(R42)))</f>
        <v>document faites Collage spécial &gt; 1.2.3 Valeurs pour ne coller que le texte, sans formules.</v>
      </c>
      <c r="S48" s="114" t="str">
        <f>IF(OR(R48="",Q44="",Q44&lt;=0,T48=""),"",TRIM(MID(R48,LEN(T48)+1+IF(MID(R48,LEN(T48)+1,1)=" ",1,0),99999)))</f>
        <v>sans formules.</v>
      </c>
      <c r="T48" s="59" t="str">
        <f>IF(OR(U48="",U48=0,U48="0"),"",IF(LEN(U48)&lt;=Q44,U48,IF(LEN(SUBSTITUTE(V48," ",""))=Q44+1,LEFT(U48,Q44),LEFT(U48,FIND("§",SUBSTITUTE(V48," ","§",LEN(V48)-LEN(SUBSTITUTE(V48," ",""))))-1))))</f>
        <v>document faites Collage spécial &gt; 1.2.3 Valeurs pour ne coller que le texte,</v>
      </c>
      <c r="U48" s="59" t="str">
        <f t="shared" si="22"/>
        <v>document faites Collage spécial &gt; 1.2.3 Valeurs pour ne coller que le texte, sans formules.</v>
      </c>
      <c r="V48" s="59" t="str">
        <f>IF(OR(U48="",U48=0,U48="0"),"",LEFT(U48,Q44+1))</f>
        <v>document faites Collage spécial &gt; 1.2.3 Valeurs pour ne coller que le texte, sans</v>
      </c>
      <c r="W48" s="74" t="str">
        <v>document faites Collage spécial &gt; 1.2.3 Valeurs pour ne coller que le texte,</v>
      </c>
      <c r="X48" s="305"/>
      <c r="AJ48" s="3">
        <v>1</v>
      </c>
    </row>
    <row r="49" spans="1:38" ht="21" customHeight="1">
      <c r="B49" s="308"/>
      <c r="C49" s="226"/>
      <c r="D49" s="227"/>
      <c r="E49"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49" s="59" t="str" cm="1">
        <f t="array" ref="F49">IF(ROW()=ROW(F25),E54,INDEX(H25:H54,ROW()-ROW(F25)))</f>
        <v>tremplins pour celles et ceux qui veulent progresser. ► Avec vos exemples, chacun pourra avancer à son rythme, avec confiance et gagner en autonomie.</v>
      </c>
      <c r="G49" s="60" t="str">
        <f>IF(F49="","",LEFT(F49,IF(LEN(F49)&lt;=E27,LEN(F49),IF((LEN(LEFT(F49,MIN(LEN(F49),E27+1)))-LEN(SUBSTITUTE(LEFT(F49,MIN(LEN(F49),E27+1))," ","")))&gt;0,FIND(CHAR(1),SUBSTITUTE(LEFT(F49,MIN(LEN(F49),E27+1))," ",CHAR(1),LEN(LEFT(F49,MIN(LEN(F49),E27+1)))-LEN(SUBSTITUTE(LEFT(F49,MIN(LEN(F49),E27+1))," ",""))))-1,FIND(" ",F49&amp;" ",E27+1)-1))))</f>
        <v>tremplins pour celles et ceux qui</v>
      </c>
      <c r="H49" s="61" t="str">
        <f>IF(OR(F49="",E27="",E27&lt;=0,G49=""),"",TRIM(MID(F49,LEN(G49)+1+IF(MID(F49,LEN(G49)+1,1)=" ",1,0),99999)))</f>
        <v>veulent progresser. ► Avec vos exemples, chacun pourra avancer à son rythme, avec confiance et gagner en autonomie.</v>
      </c>
      <c r="I49" s="62" t="str">
        <f>IF(LEN(TRIM(J49))&gt;0,COUNTIF(J25:J49,"&lt;&gt;")&amp;" ►","")</f>
        <v>25 ►</v>
      </c>
      <c r="J49" s="2" t="str" cm="1">
        <f t="array" ref="J49">IFERROR(INDEX(G25:G54,_xlfn.AGGREGATE(15,6,(ROW(G25:G54)-ROW(G25)+1)/(G25:G54&lt;&gt;""),ROW()-ROW(J25)+1)),"")</f>
        <v>tremplins pour celles et ceux qui</v>
      </c>
      <c r="K49" s="63" t="str">
        <f t="shared" si="15"/>
        <v>6 mots</v>
      </c>
      <c r="L49" s="64" t="str">
        <f t="shared" si="16"/>
        <v>33 car.</v>
      </c>
      <c r="M49" s="149"/>
      <c r="N49" s="2"/>
      <c r="O49" s="2"/>
      <c r="P49" s="286"/>
      <c r="Q49" s="70" t="str">
        <f>TRIM(SUBSTITUTE(SUBSTITUTE(Q48,"“","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R49" s="59" t="str" cm="1">
        <f t="array" ref="R49">IF(ROW()=ROW(R42),Q45,INDEX(S42:S53,ROW()-ROW(R42)))</f>
        <v>sans formules.</v>
      </c>
      <c r="S49" s="114" t="str">
        <f>IF(OR(R49="",Q44="",Q44&lt;=0,T49=""),"",TRIM(MID(R49,LEN(T49)+1+IF(MID(R49,LEN(T49)+1,1)=" ",1,0),99999)))</f>
        <v/>
      </c>
      <c r="T49" s="59" t="str">
        <f>IF(OR(U49="",U49=0,U49="0"),"",IF(LEN(U49)&lt;=Q44,U49,IF(LEN(SUBSTITUTE(V49," ",""))=Q44+1,LEFT(U49,Q44),LEFT(U49,FIND("§",SUBSTITUTE(V49," ","§",LEN(V49)-LEN(SUBSTITUTE(V49," ",""))))-1))))</f>
        <v>sans formules.</v>
      </c>
      <c r="U49" s="59" t="str">
        <f t="shared" si="22"/>
        <v>sans formules.</v>
      </c>
      <c r="V49" s="59" t="str">
        <f>IF(OR(U49="",U49=0,U49="0"),"",LEFT(U49,Q44+1))</f>
        <v>sans formules.</v>
      </c>
      <c r="W49" s="74" t="str">
        <v>sans formules.</v>
      </c>
      <c r="X49" s="305"/>
      <c r="AJ49" s="3">
        <v>1</v>
      </c>
    </row>
    <row r="50" spans="1:38" ht="21" customHeight="1">
      <c r="B50" s="308"/>
      <c r="C50" s="226"/>
      <c r="D50" s="227"/>
      <c r="E50"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0" s="59" t="str" cm="1">
        <f t="array" ref="F50">IF(ROW()=ROW(F25),E54,INDEX(H25:H54,ROW()-ROW(F25)))</f>
        <v>veulent progresser. ► Avec vos exemples, chacun pourra avancer à son rythme, avec confiance et gagner en autonomie.</v>
      </c>
      <c r="G50" s="60" t="str">
        <f>IF(F50="","",LEFT(F50,IF(LEN(F50)&lt;=E27,LEN(F50),IF((LEN(LEFT(F50,MIN(LEN(F50),E27+1)))-LEN(SUBSTITUTE(LEFT(F50,MIN(LEN(F50),E27+1))," ","")))&gt;0,FIND(CHAR(1),SUBSTITUTE(LEFT(F50,MIN(LEN(F50),E27+1))," ",CHAR(1),LEN(LEFT(F50,MIN(LEN(F50),E27+1)))-LEN(SUBSTITUTE(LEFT(F50,MIN(LEN(F50),E27+1))," ",""))))-1,FIND(" ",F50&amp;" ",E27+1)-1))))</f>
        <v>veulent progresser. ► Avec vos exemples,</v>
      </c>
      <c r="H50" s="61" t="str">
        <f>IF(OR(F50="",E27="",E27&lt;=0,G50=""),"",TRIM(MID(F50,LEN(G50)+1+IF(MID(F50,LEN(G50)+1,1)=" ",1,0),99999)))</f>
        <v>chacun pourra avancer à son rythme, avec confiance et gagner en autonomie.</v>
      </c>
      <c r="I50" s="62" t="str">
        <f>IF(LEN(TRIM(J50))&gt;0,COUNTIF(J25:J50,"&lt;&gt;")&amp;" ►","")</f>
        <v>26 ►</v>
      </c>
      <c r="J50" s="2" t="str" cm="1">
        <f t="array" ref="J50">IFERROR(INDEX(G25:G54,_xlfn.AGGREGATE(15,6,(ROW(G25:G54)-ROW(G25)+1)/(G25:G54&lt;&gt;""),ROW()-ROW(J25)+1)),"")</f>
        <v>veulent progresser. ► Avec vos exemples,</v>
      </c>
      <c r="K50" s="63" t="str">
        <f t="shared" si="15"/>
        <v>6 mots</v>
      </c>
      <c r="L50" s="64" t="str">
        <f t="shared" si="16"/>
        <v>40 car.</v>
      </c>
      <c r="M50" s="149"/>
      <c r="N50" s="2"/>
      <c r="O50" s="2"/>
      <c r="P50" s="286"/>
      <c r="Q50" s="70"/>
      <c r="R50" s="59" t="str" cm="1">
        <f t="array" ref="R50">IF(ROW()=ROW(R42),Q45,INDEX(S42:S53,ROW()-ROW(R42)))</f>
        <v/>
      </c>
      <c r="S50" s="114" t="str">
        <f>IF(OR(R50="",Q44="",Q44&lt;=0,T50=""),"",TRIM(MID(R50,LEN(T50)+1+IF(MID(R50,LEN(T50)+1,1)=" ",1,0),99999)))</f>
        <v/>
      </c>
      <c r="T50" s="59" t="str">
        <f>IF(OR(U50="",U50=0,U50="0"),"",IF(LEN(U50)&lt;=Q44,U50,IF(LEN(SUBSTITUTE(V50," ",""))=Q44+1,LEFT(U50,Q44),LEFT(U50,FIND("§",SUBSTITUTE(V50," ","§",LEN(V50)-LEN(SUBSTITUTE(V50," ",""))))-1))))</f>
        <v/>
      </c>
      <c r="U50" s="59" t="str">
        <f t="shared" si="22"/>
        <v/>
      </c>
      <c r="V50" s="59" t="str">
        <f>IF(OR(U50="",U50=0,U50="0"),"",LEFT(U50,Q44+1))</f>
        <v/>
      </c>
      <c r="W50" s="74"/>
      <c r="X50" s="305"/>
      <c r="AJ50" s="3">
        <v>1</v>
      </c>
    </row>
    <row r="51" spans="1:38" ht="21" customHeight="1">
      <c r="B51" s="308"/>
      <c r="C51" s="226"/>
      <c r="D51" s="227"/>
      <c r="E51"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1" s="59" t="str" cm="1">
        <f t="array" ref="F51">IF(ROW()=ROW(F25),E54,INDEX(H25:H54,ROW()-ROW(F25)))</f>
        <v>chacun pourra avancer à son rythme, avec confiance et gagner en autonomie.</v>
      </c>
      <c r="G51" s="60" t="str">
        <f>IF(F51="","",LEFT(F51,IF(LEN(F51)&lt;=E27,LEN(F51),IF((LEN(LEFT(F51,MIN(LEN(F51),E27+1)))-LEN(SUBSTITUTE(LEFT(F51,MIN(LEN(F51),E27+1))," ","")))&gt;0,FIND(CHAR(1),SUBSTITUTE(LEFT(F51,MIN(LEN(F51),E27+1))," ",CHAR(1),LEN(LEFT(F51,MIN(LEN(F51),E27+1)))-LEN(SUBSTITUTE(LEFT(F51,MIN(LEN(F51),E27+1))," ",""))))-1,FIND(" ",F51&amp;" ",E27+1)-1))))</f>
        <v>chacun pourra avancer à son rythme, avec</v>
      </c>
      <c r="H51" s="61" t="str">
        <f>IF(OR(F51="",E27="",E27&lt;=0,G51=""),"",TRIM(MID(F51,LEN(G51)+1+IF(MID(F51,LEN(G51)+1,1)=" ",1,0),99999)))</f>
        <v>confiance et gagner en autonomie.</v>
      </c>
      <c r="I51" s="62" t="str">
        <f>IF(LEN(TRIM(J51))&gt;0,COUNTIF(J25:J51,"&lt;&gt;")&amp;" ►","")</f>
        <v>27 ►</v>
      </c>
      <c r="J51" s="2" t="str" cm="1">
        <f t="array" ref="J51">IFERROR(INDEX(G25:G54,_xlfn.AGGREGATE(15,6,(ROW(G25:G54)-ROW(G25)+1)/(G25:G54&lt;&gt;""),ROW()-ROW(J25)+1)),"")</f>
        <v>chacun pourra avancer à son rythme, avec</v>
      </c>
      <c r="K51" s="63" t="str">
        <f t="shared" si="15"/>
        <v>7 mots</v>
      </c>
      <c r="L51" s="64" t="str">
        <f t="shared" si="16"/>
        <v>40 car.</v>
      </c>
      <c r="M51" s="149"/>
      <c r="N51" s="2"/>
      <c r="O51" s="2"/>
      <c r="P51" s="286"/>
      <c r="Q51" s="70"/>
      <c r="R51" s="59" t="str" cm="1">
        <f t="array" ref="R51">IF(ROW()=ROW(R42),Q45,INDEX(S42:S53,ROW()-ROW(R42)))</f>
        <v/>
      </c>
      <c r="S51" s="114" t="str">
        <f>IF(OR(R51="",Q44="",Q44&lt;=0,T51=""),"",TRIM(MID(R51,LEN(T51)+1+IF(MID(R51,LEN(T51)+1,1)=" ",1,0),99999)))</f>
        <v/>
      </c>
      <c r="T51" s="59" t="str">
        <f>IF(OR(U51="",U51=0,U51="0"),"",IF(LEN(U51)&lt;=Q44,U51,IF(LEN(SUBSTITUTE(V51," ",""))=Q44+1,LEFT(U51,Q44),LEFT(U51,FIND("§",SUBSTITUTE(V51," ","§",LEN(V51)-LEN(SUBSTITUTE(V51," ",""))))-1))))</f>
        <v/>
      </c>
      <c r="U51" s="59" t="str">
        <f t="shared" si="22"/>
        <v/>
      </c>
      <c r="V51" s="59" t="str">
        <f>IF(OR(U51="",U51=0,U51="0"),"",LEFT(U51,Q44+1))</f>
        <v/>
      </c>
      <c r="W51" s="74"/>
      <c r="X51" s="305"/>
      <c r="AJ51" s="3">
        <v>1</v>
      </c>
    </row>
    <row r="52" spans="1:38" ht="21" customHeight="1">
      <c r="B52" s="308"/>
      <c r="C52" s="226"/>
      <c r="D52" s="227"/>
      <c r="E52"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2" s="59" t="str" cm="1">
        <f t="array" ref="F52">IF(ROW()=ROW(F25),E54,INDEX(H25:H54,ROW()-ROW(F25)))</f>
        <v>confiance et gagner en autonomie.</v>
      </c>
      <c r="G52" s="60" t="str">
        <f>IF(F52="","",LEFT(F52,IF(LEN(F52)&lt;=E27,LEN(F52),IF((LEN(LEFT(F52,MIN(LEN(F52),E27+1)))-LEN(SUBSTITUTE(LEFT(F52,MIN(LEN(F52),E27+1))," ","")))&gt;0,FIND(CHAR(1),SUBSTITUTE(LEFT(F52,MIN(LEN(F52),E27+1))," ",CHAR(1),LEN(LEFT(F52,MIN(LEN(F52),E27+1)))-LEN(SUBSTITUTE(LEFT(F52,MIN(LEN(F52),E27+1))," ",""))))-1,FIND(" ",F52&amp;" ",E27+1)-1))))</f>
        <v>confiance et gagner en autonomie.</v>
      </c>
      <c r="H52" s="61" t="str">
        <f>IF(OR(F52="",E27="",E27&lt;=0,G52=""),"",TRIM(MID(F52,LEN(G52)+1+IF(MID(F52,LEN(G52)+1,1)=" ",1,0),99999)))</f>
        <v/>
      </c>
      <c r="I52" s="62" t="str">
        <f>IF(LEN(TRIM(J52))&gt;0,COUNTIF(J25:J52,"&lt;&gt;")&amp;" ►","")</f>
        <v>28 ►</v>
      </c>
      <c r="J52" s="2" t="str" cm="1">
        <f t="array" ref="J52">IFERROR(INDEX(G25:G54,_xlfn.AGGREGATE(15,6,(ROW(G25:G54)-ROW(G25)+1)/(G25:G54&lt;&gt;""),ROW()-ROW(J25)+1)),"")</f>
        <v>confiance et gagner en autonomie.</v>
      </c>
      <c r="K52" s="63" t="str">
        <f t="shared" si="15"/>
        <v>5 mots</v>
      </c>
      <c r="L52" s="64" t="str">
        <f t="shared" si="16"/>
        <v>33 car.</v>
      </c>
      <c r="M52" s="149"/>
      <c r="N52" s="2"/>
      <c r="O52" s="2"/>
      <c r="P52" s="286"/>
      <c r="Q52" s="132"/>
      <c r="R52" s="133" t="str" cm="1">
        <f t="array" ref="R52">IF(ROW()=ROW(R42),Q45,INDEX(S42:S53,ROW()-ROW(R42)))</f>
        <v/>
      </c>
      <c r="S52" s="134" t="str">
        <f>IF(OR(R52="",Q44="",Q44&lt;=0,T52=""),"",TRIM(MID(R52,LEN(T52)+1+IF(MID(R52,LEN(T52)+1,1)=" ",1,0),99999)))</f>
        <v/>
      </c>
      <c r="T52" s="133" t="str">
        <f>IF(OR(U52="",U52=0,U52="0"),"",IF(LEN(U52)&lt;=Q44,U52,IF(LEN(SUBSTITUTE(V52," ",""))=Q44+1,LEFT(U52,Q44),LEFT(U52,FIND("§",SUBSTITUTE(V52," ","§",LEN(V52)-LEN(SUBSTITUTE(V52," ",""))))-1))))</f>
        <v/>
      </c>
      <c r="U52" s="133" t="str">
        <f t="shared" si="22"/>
        <v/>
      </c>
      <c r="V52" s="133" t="str">
        <f>IF(OR(U52="",U52=0,U52="0"),"",LEFT(U52,Q44+1))</f>
        <v/>
      </c>
      <c r="W52" s="133" t="str">
        <f t="shared" ref="W52" si="23">IF(OR(V52="",V52=0,V52="0"),"",LEFT(V52,R44+1))</f>
        <v/>
      </c>
      <c r="X52" s="305"/>
      <c r="AJ52" s="3">
        <v>1</v>
      </c>
    </row>
    <row r="53" spans="1:38" ht="21" customHeight="1" thickBot="1">
      <c r="B53" s="308"/>
      <c r="C53" s="226"/>
      <c r="D53" s="227"/>
      <c r="E53" s="65" t="str">
        <f t="shared" si="21"/>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3" s="59" t="str" cm="1">
        <f t="array" ref="F53">IF(ROW()=ROW(F25),E54,INDEX(H25:H54,ROW()-ROW(F25)))</f>
        <v/>
      </c>
      <c r="G53" s="60" t="str">
        <f>IF(F53="","",LEFT(F53,IF(LEN(F53)&lt;=E27,LEN(F53),IF((LEN(LEFT(F53,MIN(LEN(F53),E27+1)))-LEN(SUBSTITUTE(LEFT(F53,MIN(LEN(F53),E27+1))," ","")))&gt;0,FIND(CHAR(1),SUBSTITUTE(LEFT(F53,MIN(LEN(F53),E27+1))," ",CHAR(1),LEN(LEFT(F53,MIN(LEN(F53),E27+1)))-LEN(SUBSTITUTE(LEFT(F53,MIN(LEN(F53),E27+1))," ",""))))-1,FIND(" ",F53&amp;" ",E27+1)-1))))</f>
        <v/>
      </c>
      <c r="H53" s="61" t="str">
        <f>IF(OR(F53="",E27="",E27&lt;=0,G53=""),"",TRIM(MID(F53,LEN(G53)+1+IF(MID(F53,LEN(G53)+1,1)=" ",1,0),99999)))</f>
        <v/>
      </c>
      <c r="I53" s="62" t="str">
        <f>IF(LEN(TRIM(J53))&gt;0,COUNTIF(J25:J53,"&lt;&gt;")&amp;" ►","")</f>
        <v/>
      </c>
      <c r="J53" s="2" t="str" cm="1">
        <f t="array" ref="J53">IFERROR(INDEX(G25:G54,_xlfn.AGGREGATE(15,6,(ROW(G25:G54)-ROW(G25)+1)/(G25:G54&lt;&gt;""),ROW()-ROW(J25)+1)),"")</f>
        <v/>
      </c>
      <c r="K53" s="63" t="str">
        <f t="shared" si="15"/>
        <v/>
      </c>
      <c r="L53" s="64" t="str">
        <f t="shared" si="16"/>
        <v/>
      </c>
      <c r="M53" s="149"/>
      <c r="N53" s="2"/>
      <c r="O53" s="2"/>
      <c r="P53" s="287"/>
      <c r="Q53" s="183"/>
      <c r="R53" s="184" t="str" cm="1">
        <f t="array" ref="R53">IF(ROW()=ROW(R42),Q45,INDEX(S42:S53,ROW()-ROW(R42)))</f>
        <v/>
      </c>
      <c r="S53" s="185" t="str">
        <f>IF(OR(R53="",Q44="",Q44&lt;=0,T53=""),"",TRIM(MID(R53,LEN(T53)+1+IF(MID(R53,LEN(T53)+1,1)=" ",1,0),99999)))</f>
        <v/>
      </c>
      <c r="T53" s="184" t="str">
        <f>IF(OR(U53="",U53=0,U53="0"),"",IF(LEN(U53)&lt;=Q44,U53,IF(LEN(SUBSTITUTE(V53," ",""))=Q44+1,LEFT(U53,Q44),LEFT(U53,FIND("§",SUBSTITUTE(V53," ","§",LEN(V53)-LEN(SUBSTITUTE(V53," ",""))))-1))))</f>
        <v/>
      </c>
      <c r="U53" s="184" t="str">
        <f t="shared" si="22"/>
        <v/>
      </c>
      <c r="V53" s="184" t="str">
        <f>IF(OR(U53="",U53=0,U53="0"),"",LEFT(U53,Q44+1))</f>
        <v/>
      </c>
      <c r="W53" s="184" t="str">
        <f t="shared" ref="W53" si="24">IF(OR(V53="",V53=0,V53="0"),"",LEFT(V53,R44+1))</f>
        <v/>
      </c>
      <c r="X53" s="177" t="s">
        <v>263</v>
      </c>
      <c r="AJ53" s="3">
        <v>1</v>
      </c>
    </row>
    <row r="54" spans="1:38" ht="21" customHeight="1">
      <c r="B54" s="308"/>
      <c r="C54" s="228" t="str">
        <f>ADDRESS(ROW(C53),COLUMN(C53),4)&amp;" ▲"</f>
        <v>C53 ▲</v>
      </c>
      <c r="D54" s="228"/>
      <c r="E54" s="229" t="str">
        <f>TRIM(SUBSTITUTE(SUBSTITUTE(SUBSTITUTE(SUBSTITUTE(SUBSTITUTE(E53,CHAR(160)," "),CHAR(9)," "),CHAR(13)&amp;CHAR(10)," "),CHAR(13)," "),CHAR(10)," "))</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F54" s="59" t="str" cm="1">
        <f t="array" ref="F54">IF(ROW()=ROW(F25),E54,INDEX(H25:H54,ROW()-ROW(F25)))</f>
        <v/>
      </c>
      <c r="G54" s="60" t="str">
        <f>IF(F54="","",LEFT(F54,IF(LEN(F54)&lt;=E27,LEN(F54),IF((LEN(LEFT(F54,MIN(LEN(F54),E27+1)))-LEN(SUBSTITUTE(LEFT(F54,MIN(LEN(F54),E27+1))," ","")))&gt;0,FIND(CHAR(1),SUBSTITUTE(LEFT(F54,MIN(LEN(F54),E27+1))," ",CHAR(1),LEN(LEFT(F54,MIN(LEN(F54),E27+1)))-LEN(SUBSTITUTE(LEFT(F54,MIN(LEN(F54),E27+1))," ",""))))-1,FIND(" ",F54&amp;" ",E27+1)-1))))</f>
        <v/>
      </c>
      <c r="H54" s="61" t="str">
        <f>IF(OR(F54="",E27="",E27&lt;=0,G54=""),"",TRIM(MID(F54,LEN(G54)+1+IF(MID(F54,LEN(G54)+1,1)=" ",1,0),99999)))</f>
        <v/>
      </c>
      <c r="I54" s="62" t="str">
        <f>IF(LEN(TRIM(J54))&gt;0,COUNTIF(J25:J54,"&lt;&gt;")&amp;" ►","")</f>
        <v/>
      </c>
      <c r="J54" s="2" t="str" cm="1">
        <f t="array" ref="J54">IFERROR(INDEX(G25:G54,_xlfn.AGGREGATE(15,6,(ROW(G25:G54)-ROW(G25)+1)/(G25:G54&lt;&gt;""),ROW()-ROW(J25)+1)),"")</f>
        <v/>
      </c>
      <c r="K54" s="63" t="str">
        <f t="shared" si="15"/>
        <v/>
      </c>
      <c r="L54" s="64" t="str">
        <f t="shared" si="16"/>
        <v/>
      </c>
      <c r="M54" s="149"/>
      <c r="N54" s="2"/>
      <c r="O54" s="2"/>
      <c r="AJ54" s="3">
        <v>1</v>
      </c>
    </row>
    <row r="55" spans="1:38" ht="21" customHeight="1">
      <c r="B55" s="308"/>
      <c r="C55" s="6" t="s">
        <v>76</v>
      </c>
      <c r="D55" s="2"/>
      <c r="F55" s="2"/>
      <c r="G55" s="2"/>
      <c r="H55" s="2"/>
      <c r="I55" s="2"/>
      <c r="J55" s="71" t="s">
        <v>77</v>
      </c>
      <c r="K55" s="72"/>
      <c r="L55" s="45"/>
      <c r="M55" s="2"/>
      <c r="N55" s="2"/>
      <c r="O55" s="2"/>
      <c r="AJ55" s="3">
        <v>1</v>
      </c>
    </row>
    <row r="56" spans="1:38" ht="21" customHeight="1">
      <c r="B56" s="308"/>
      <c r="C56" s="2" t="s">
        <v>78</v>
      </c>
      <c r="D56" s="2"/>
      <c r="E56" s="2"/>
      <c r="F56" s="2"/>
      <c r="G56" s="2"/>
      <c r="H56" s="2"/>
      <c r="I56" s="2"/>
      <c r="J56" s="73" t="s">
        <v>79</v>
      </c>
      <c r="K56" s="72"/>
      <c r="L56" s="45"/>
      <c r="M56" s="2"/>
      <c r="N56" s="2"/>
      <c r="O56" s="2"/>
      <c r="AJ56" s="3">
        <v>1</v>
      </c>
    </row>
    <row r="57" spans="1:38" ht="21" customHeight="1">
      <c r="B57" s="308"/>
      <c r="C57" s="17"/>
      <c r="D57" s="17"/>
      <c r="E57" s="74" t="s">
        <v>67</v>
      </c>
      <c r="F57" s="2"/>
      <c r="G57" s="2"/>
      <c r="H57" s="2"/>
      <c r="I57" s="2"/>
      <c r="J57" s="2"/>
      <c r="K57" s="2"/>
      <c r="L57" s="45"/>
      <c r="M57" s="2"/>
      <c r="N57" s="2"/>
      <c r="O57" s="2"/>
      <c r="AJ57" s="3">
        <v>1</v>
      </c>
    </row>
    <row r="58" spans="1:38" ht="21" customHeight="1" thickBot="1">
      <c r="B58" s="310"/>
      <c r="C58" s="75"/>
      <c r="D58" s="75"/>
      <c r="E58" s="75"/>
      <c r="F58" s="75"/>
      <c r="G58" s="75"/>
      <c r="H58" s="75"/>
      <c r="I58" s="75"/>
      <c r="J58" s="75"/>
      <c r="K58" s="75"/>
      <c r="L58" s="76"/>
      <c r="M58" s="2"/>
      <c r="N58" s="2"/>
      <c r="O58" s="2"/>
      <c r="AJ58" s="3">
        <v>1</v>
      </c>
    </row>
    <row r="59" spans="1:38" ht="21" customHeight="1">
      <c r="E59" s="2"/>
      <c r="F59" s="2"/>
      <c r="G59" s="2"/>
      <c r="H59" s="2"/>
      <c r="I59" s="2"/>
      <c r="J59" s="2"/>
      <c r="K59" s="2"/>
      <c r="L59" s="2"/>
      <c r="M59" s="2"/>
      <c r="N59" s="2"/>
      <c r="O59" s="2"/>
      <c r="AJ59" s="3">
        <v>1</v>
      </c>
    </row>
    <row r="60" spans="1:38" ht="21" customHeight="1">
      <c r="M60" s="2"/>
      <c r="AJ60" s="3">
        <v>1</v>
      </c>
    </row>
    <row r="61" spans="1:38" ht="21" customHeight="1">
      <c r="AJ61" s="78" t="s">
        <v>56</v>
      </c>
    </row>
    <row r="62" spans="1:38">
      <c r="A62" s="3">
        <v>1</v>
      </c>
      <c r="B62" s="3">
        <v>1</v>
      </c>
      <c r="C62" s="3">
        <v>1</v>
      </c>
      <c r="D62" s="3">
        <v>1</v>
      </c>
      <c r="E62" s="3">
        <v>1</v>
      </c>
      <c r="F62" s="3">
        <v>1</v>
      </c>
      <c r="G62" s="3">
        <v>1</v>
      </c>
      <c r="H62" s="3">
        <v>1</v>
      </c>
      <c r="I62" s="3">
        <v>1</v>
      </c>
      <c r="J62" s="3">
        <v>1</v>
      </c>
      <c r="K62" s="3">
        <v>1</v>
      </c>
      <c r="L62" s="3">
        <v>1</v>
      </c>
      <c r="M62" s="3">
        <v>1</v>
      </c>
      <c r="N62" s="3">
        <v>1</v>
      </c>
      <c r="O62" s="3">
        <v>1</v>
      </c>
      <c r="P62" s="3">
        <v>1</v>
      </c>
      <c r="Q62" s="3">
        <v>1</v>
      </c>
      <c r="R62" s="3">
        <v>1</v>
      </c>
      <c r="S62" s="3">
        <v>1</v>
      </c>
      <c r="T62" s="3">
        <v>1</v>
      </c>
      <c r="U62" s="3">
        <v>1</v>
      </c>
      <c r="V62" s="3">
        <v>1</v>
      </c>
      <c r="W62" s="3">
        <v>1</v>
      </c>
      <c r="X62" s="3">
        <v>1</v>
      </c>
      <c r="Y62" s="3">
        <v>1</v>
      </c>
      <c r="Z62" s="3">
        <v>1</v>
      </c>
      <c r="AA62" s="3">
        <v>1</v>
      </c>
      <c r="AB62" s="3">
        <v>1</v>
      </c>
      <c r="AC62" s="3">
        <v>1</v>
      </c>
      <c r="AD62" s="3">
        <v>1</v>
      </c>
      <c r="AE62" s="3">
        <v>1</v>
      </c>
      <c r="AF62" s="3">
        <v>1</v>
      </c>
      <c r="AG62" s="3">
        <v>1</v>
      </c>
      <c r="AH62" s="3">
        <v>1</v>
      </c>
      <c r="AI62" s="3"/>
      <c r="AJ62" s="1" t="str">
        <f>ADDRESS(ROW(),COLUMN(),4)</f>
        <v>AJ62</v>
      </c>
      <c r="AK62" s="21"/>
      <c r="AL62" s="22" t="str">
        <f>ADDRESS(ROW(),COLUMN(),4)</f>
        <v>AL62</v>
      </c>
    </row>
  </sheetData>
  <mergeCells count="14">
    <mergeCell ref="P34:P53"/>
    <mergeCell ref="X36:X52"/>
    <mergeCell ref="C6:L7"/>
    <mergeCell ref="B10:B58"/>
    <mergeCell ref="E19:L23"/>
    <mergeCell ref="N20:N22"/>
    <mergeCell ref="C21:C24"/>
    <mergeCell ref="C30:C32"/>
    <mergeCell ref="D30:D32"/>
    <mergeCell ref="AE12:AG12"/>
    <mergeCell ref="P6:Z7"/>
    <mergeCell ref="P10:P31"/>
    <mergeCell ref="Z12:Z30"/>
    <mergeCell ref="AB17:AB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63D74-E384-4E87-8C36-D4B47B50C30D}">
  <dimension ref="A1:AB156"/>
  <sheetViews>
    <sheetView showZeros="0" workbookViewId="0">
      <selection activeCell="Q9" sqref="Q9"/>
    </sheetView>
  </sheetViews>
  <sheetFormatPr baseColWidth="10" defaultRowHeight="15"/>
  <cols>
    <col min="2" max="2" width="5.7109375" customWidth="1"/>
    <col min="3" max="3" width="10.7109375" customWidth="1"/>
    <col min="4" max="8" width="5.7109375" customWidth="1"/>
    <col min="9" max="9" width="7.85546875" customWidth="1"/>
    <col min="10" max="11" width="7.7109375" customWidth="1"/>
    <col min="12" max="12" width="122.7109375" customWidth="1"/>
    <col min="13" max="15" width="10.7109375" customWidth="1"/>
    <col min="16" max="16" width="11" customWidth="1"/>
    <col min="25" max="25" width="6.42578125" customWidth="1"/>
    <col min="28" max="28" width="76.28515625" customWidth="1"/>
  </cols>
  <sheetData>
    <row r="1" spans="1:28" ht="21">
      <c r="A1" s="1" t="str">
        <f>ADDRESS(ROW(),COLUMN(),4)</f>
        <v>A1</v>
      </c>
      <c r="B1" s="79"/>
      <c r="C1" s="80"/>
      <c r="D1" s="81"/>
      <c r="E1" s="80"/>
      <c r="F1" s="81"/>
      <c r="G1" s="81"/>
      <c r="H1" s="79"/>
      <c r="I1" s="79"/>
      <c r="J1" s="79"/>
      <c r="K1" s="79"/>
      <c r="L1" s="82" t="s">
        <v>133</v>
      </c>
      <c r="M1" s="79"/>
      <c r="N1" s="79"/>
      <c r="O1" s="82"/>
      <c r="P1" s="79"/>
      <c r="R1" s="144" t="str">
        <f>"à coller "&amp;M13&amp;" pour aérer le texte"</f>
        <v>à coller Col.M ▼ pour aérer le texte</v>
      </c>
      <c r="S1" s="79"/>
      <c r="T1" s="79"/>
      <c r="U1" s="79"/>
      <c r="V1" s="79"/>
      <c r="W1" s="79"/>
      <c r="X1" s="79"/>
      <c r="Z1" s="3">
        <v>1</v>
      </c>
      <c r="AA1" s="4" t="str">
        <f>SUBSTITUTE(ADDRESS(1,COLUMN(),4),"1","")</f>
        <v>AA</v>
      </c>
      <c r="AB1" s="5" t="str">
        <f>SUBSTITUTE(ADDRESS(1,COLUMN(),4),"1","")</f>
        <v>AB</v>
      </c>
    </row>
    <row r="2" spans="1:28" ht="18.75">
      <c r="B2" s="79"/>
      <c r="C2" s="83"/>
      <c r="D2" s="83"/>
      <c r="E2" s="83" t="s">
        <v>85</v>
      </c>
      <c r="F2" s="79"/>
      <c r="G2" s="79"/>
      <c r="H2" s="79"/>
      <c r="I2" s="79"/>
      <c r="J2" s="79"/>
      <c r="K2" s="79"/>
      <c r="L2" s="79"/>
      <c r="M2" s="79"/>
      <c r="N2" s="79"/>
      <c r="O2" s="83"/>
      <c r="P2" s="79"/>
      <c r="R2" s="145" t="s">
        <v>135</v>
      </c>
      <c r="S2" s="145" t="s">
        <v>136</v>
      </c>
      <c r="T2" s="145" t="s">
        <v>82</v>
      </c>
      <c r="U2" s="145" t="s">
        <v>83</v>
      </c>
      <c r="V2" s="79"/>
      <c r="W2" s="79"/>
      <c r="X2" s="79"/>
      <c r="Z2" s="3">
        <v>1</v>
      </c>
      <c r="AA2" s="7" t="s">
        <v>0</v>
      </c>
      <c r="AB2" s="8"/>
    </row>
    <row r="3" spans="1:28" ht="18.75">
      <c r="B3" s="79"/>
      <c r="C3" s="79"/>
      <c r="D3" s="79"/>
      <c r="E3" s="79"/>
      <c r="F3" s="79"/>
      <c r="G3" s="79"/>
      <c r="H3" s="79"/>
      <c r="I3" s="79"/>
      <c r="J3" s="79"/>
      <c r="K3" s="79"/>
      <c r="L3" s="79"/>
      <c r="M3" s="79"/>
      <c r="N3" s="79"/>
      <c r="O3" s="83"/>
      <c r="P3" s="79"/>
      <c r="R3" s="2" t="s">
        <v>157</v>
      </c>
      <c r="S3" s="79"/>
      <c r="T3" s="79"/>
      <c r="U3" s="79"/>
      <c r="V3" s="79"/>
      <c r="W3" s="79"/>
      <c r="X3" s="79"/>
      <c r="Z3" s="3">
        <v>1</v>
      </c>
      <c r="AA3" s="9">
        <f ca="1">COUNTA(A1:Z156)+COUNTBLANK(A1:Z156)</f>
        <v>5218</v>
      </c>
      <c r="AB3" s="10" t="str">
        <f>"cellules entre -cells -celdas  "&amp;" " &amp;A1&amp;" et  "&amp;Z156</f>
        <v>cellules entre -cells -celdas   A1 et  Z156</v>
      </c>
    </row>
    <row r="4" spans="1:28" ht="15.75" customHeight="1">
      <c r="B4" s="84" t="s">
        <v>57</v>
      </c>
      <c r="C4" s="85" t="str">
        <f t="shared" ref="C4:L4" si="0">SUBSTITUTE(ADDRESS(1,COLUMN(),4),"1","")</f>
        <v>C</v>
      </c>
      <c r="D4" s="85" t="str">
        <f t="shared" si="0"/>
        <v>D</v>
      </c>
      <c r="E4" s="85" t="str">
        <f t="shared" si="0"/>
        <v>E</v>
      </c>
      <c r="F4" s="85" t="str">
        <f t="shared" si="0"/>
        <v>F</v>
      </c>
      <c r="G4" s="85" t="str">
        <f t="shared" si="0"/>
        <v>G</v>
      </c>
      <c r="H4" s="85" t="str">
        <f t="shared" si="0"/>
        <v>H</v>
      </c>
      <c r="I4" s="85" t="str">
        <f t="shared" si="0"/>
        <v>I</v>
      </c>
      <c r="J4" s="85" t="str">
        <f t="shared" si="0"/>
        <v>J</v>
      </c>
      <c r="K4" s="85" t="str">
        <f t="shared" si="0"/>
        <v>K</v>
      </c>
      <c r="L4" s="85" t="str">
        <f t="shared" si="0"/>
        <v>L</v>
      </c>
      <c r="M4" s="85" t="str">
        <f>SUBSTITUTE(ADDRESS(1,COLUMN(),4),"1","")</f>
        <v>M</v>
      </c>
      <c r="N4" s="85" t="str">
        <f t="shared" ref="N4:P4" si="1">SUBSTITUTE(ADDRESS(1,COLUMN(),4),"1","")</f>
        <v>N</v>
      </c>
      <c r="O4" s="85" t="str">
        <f t="shared" si="1"/>
        <v>O</v>
      </c>
      <c r="P4" s="85" t="str">
        <f t="shared" si="1"/>
        <v>P</v>
      </c>
      <c r="S4" s="41"/>
      <c r="T4" s="41"/>
      <c r="U4" s="41"/>
      <c r="V4" s="86"/>
      <c r="W4" s="86" t="s">
        <v>86</v>
      </c>
      <c r="X4" s="87" t="str">
        <f>Z156</f>
        <v>Z156</v>
      </c>
      <c r="Z4" s="3">
        <v>1</v>
      </c>
      <c r="AA4" s="9">
        <f ca="1">COUNTA(A1:Z156)</f>
        <v>1590</v>
      </c>
      <c r="AB4" s="10" t="s">
        <v>1</v>
      </c>
    </row>
    <row r="5" spans="1:28" ht="15" customHeight="1">
      <c r="B5" s="323"/>
      <c r="C5" s="30">
        <f t="shared" ref="C5:P5" ca="1" si="2">CELL("largeur",C5)</f>
        <v>10</v>
      </c>
      <c r="D5" s="30">
        <f t="shared" ca="1" si="2"/>
        <v>5</v>
      </c>
      <c r="E5" s="30">
        <f t="shared" ca="1" si="2"/>
        <v>5</v>
      </c>
      <c r="F5" s="30">
        <f t="shared" ca="1" si="2"/>
        <v>5</v>
      </c>
      <c r="G5" s="30">
        <f t="shared" ca="1" si="2"/>
        <v>5</v>
      </c>
      <c r="H5" s="30">
        <f t="shared" ca="1" si="2"/>
        <v>5</v>
      </c>
      <c r="I5" s="30">
        <f t="shared" ca="1" si="2"/>
        <v>7</v>
      </c>
      <c r="J5" s="30">
        <f t="shared" ca="1" si="2"/>
        <v>7</v>
      </c>
      <c r="K5" s="30">
        <f t="shared" ca="1" si="2"/>
        <v>7</v>
      </c>
      <c r="L5" s="30">
        <f t="shared" ca="1" si="2"/>
        <v>122</v>
      </c>
      <c r="M5" s="30">
        <f t="shared" ca="1" si="2"/>
        <v>10</v>
      </c>
      <c r="N5" s="30">
        <f t="shared" ca="1" si="2"/>
        <v>10</v>
      </c>
      <c r="O5" s="30">
        <f t="shared" ca="1" si="2"/>
        <v>10</v>
      </c>
      <c r="P5" s="30">
        <f t="shared" ca="1" si="2"/>
        <v>10</v>
      </c>
      <c r="R5" s="88"/>
      <c r="S5" s="41"/>
      <c r="T5" s="41"/>
      <c r="U5" s="41"/>
      <c r="V5" s="41"/>
      <c r="W5" s="41"/>
      <c r="X5" s="41"/>
      <c r="Z5" s="3">
        <v>1</v>
      </c>
      <c r="AA5" s="9">
        <f ca="1">COUNTBLANK(A1:Z156)</f>
        <v>3628</v>
      </c>
      <c r="AB5" s="10" t="s">
        <v>2</v>
      </c>
    </row>
    <row r="6" spans="1:28" ht="15.75">
      <c r="B6" s="323"/>
      <c r="C6" s="34">
        <v>10</v>
      </c>
      <c r="D6" s="34">
        <v>5</v>
      </c>
      <c r="E6" s="34">
        <v>5</v>
      </c>
      <c r="F6" s="34">
        <v>5</v>
      </c>
      <c r="G6" s="34">
        <v>5</v>
      </c>
      <c r="H6" s="34">
        <v>5</v>
      </c>
      <c r="I6" s="89">
        <v>7</v>
      </c>
      <c r="J6" s="89">
        <v>7</v>
      </c>
      <c r="K6" s="89">
        <v>7</v>
      </c>
      <c r="L6" s="89">
        <f>C10</f>
        <v>122</v>
      </c>
      <c r="M6" s="34">
        <v>10</v>
      </c>
      <c r="N6" s="34">
        <v>10</v>
      </c>
      <c r="O6" s="34">
        <v>10</v>
      </c>
      <c r="P6" s="34">
        <v>10</v>
      </c>
      <c r="R6" s="90" t="s">
        <v>87</v>
      </c>
      <c r="S6" s="90"/>
      <c r="T6" s="91"/>
      <c r="U6" s="91"/>
      <c r="V6" s="91"/>
      <c r="W6" s="91"/>
      <c r="X6" s="91"/>
      <c r="Z6" s="3">
        <v>1</v>
      </c>
      <c r="AA6" s="9">
        <f>SUM(Z1:Z154)+2</f>
        <v>156</v>
      </c>
      <c r="AB6" s="10" t="s">
        <v>3</v>
      </c>
    </row>
    <row r="7" spans="1:28" ht="18.75">
      <c r="B7" s="323"/>
      <c r="C7" s="92" t="s">
        <v>60</v>
      </c>
      <c r="D7" s="38"/>
      <c r="E7" s="93"/>
      <c r="F7" s="38"/>
      <c r="G7" s="38"/>
      <c r="H7" s="38"/>
      <c r="I7" s="38"/>
      <c r="J7" s="94" t="s">
        <v>88</v>
      </c>
      <c r="K7" s="94"/>
      <c r="L7" s="94"/>
      <c r="M7" s="94"/>
      <c r="N7" s="94"/>
      <c r="O7" s="38"/>
      <c r="P7" s="38"/>
      <c r="R7" s="79"/>
      <c r="S7" s="79"/>
      <c r="T7" s="79"/>
      <c r="U7" s="79"/>
      <c r="V7" s="95"/>
      <c r="W7" s="41"/>
      <c r="X7" s="41"/>
      <c r="Z7" s="3">
        <v>1</v>
      </c>
      <c r="AA7" s="9" cm="1">
        <f t="array" ref="AA7">SUM(A156:Y156+1)</f>
        <v>42</v>
      </c>
      <c r="AB7" s="10" t="s">
        <v>4</v>
      </c>
    </row>
    <row r="8" spans="1:28" ht="21">
      <c r="B8" s="323"/>
      <c r="C8" s="40" t="s">
        <v>62</v>
      </c>
      <c r="D8" s="79"/>
      <c r="E8" s="96"/>
      <c r="F8" s="41"/>
      <c r="G8" s="41"/>
      <c r="H8" s="41"/>
      <c r="I8" s="96"/>
      <c r="J8" s="96"/>
      <c r="K8" s="96"/>
      <c r="L8" s="42" t="str">
        <f ca="1">" Largeur de cette colonne : " &amp; L5 &amp; IF(L5 &gt; C10, " - Colonne trop large de " &amp; (L5 - C10), IF(L5 &lt; C10, " - Élargissez la colonne à " &amp; C10, " Largeur correcte"))</f>
        <v xml:space="preserve"> Largeur de cette colonne : 122 Largeur correcte</v>
      </c>
      <c r="M8" s="97"/>
      <c r="N8" s="97"/>
      <c r="O8" s="97"/>
      <c r="P8" s="97"/>
      <c r="R8" s="98" t="str">
        <f>M13&amp;" ❶  Saisissez ou collez le texte à découper."</f>
        <v>Col.M ▼ ❶  Saisissez ou collez le texte à découper.</v>
      </c>
      <c r="S8" s="95"/>
      <c r="T8" s="79"/>
      <c r="U8" s="79"/>
      <c r="V8" s="41"/>
      <c r="W8" s="41"/>
      <c r="X8" s="41"/>
      <c r="Z8" s="3">
        <v>1</v>
      </c>
      <c r="AA8" s="9"/>
      <c r="AB8" s="10"/>
    </row>
    <row r="9" spans="1:28" ht="15.75">
      <c r="B9" s="323"/>
      <c r="C9" s="47" t="s">
        <v>63</v>
      </c>
      <c r="D9" s="47"/>
      <c r="E9" s="47"/>
      <c r="F9" s="47"/>
      <c r="G9" s="47"/>
      <c r="H9" s="79"/>
      <c r="I9" s="99"/>
      <c r="J9" s="99"/>
      <c r="K9" s="99"/>
      <c r="L9" s="99" t="s">
        <v>89</v>
      </c>
      <c r="M9" s="97"/>
      <c r="N9" s="97"/>
      <c r="O9" s="97"/>
      <c r="P9" s="97"/>
      <c r="R9" s="95" t="s">
        <v>90</v>
      </c>
      <c r="S9" s="41"/>
      <c r="T9" s="79"/>
      <c r="U9" s="79"/>
      <c r="V9" s="41"/>
      <c r="W9" s="41"/>
      <c r="X9" s="41"/>
      <c r="Z9" s="3">
        <v>1</v>
      </c>
    </row>
    <row r="10" spans="1:28" ht="21">
      <c r="B10" s="323"/>
      <c r="C10" s="49">
        <v>122</v>
      </c>
      <c r="D10" s="100" t="s">
        <v>91</v>
      </c>
      <c r="E10" s="101"/>
      <c r="F10" s="102"/>
      <c r="G10" s="102"/>
      <c r="H10" s="102"/>
      <c r="I10" s="101"/>
      <c r="J10" s="101"/>
      <c r="K10" s="101"/>
      <c r="L10" s="101"/>
      <c r="M10" s="79"/>
      <c r="N10" s="79"/>
      <c r="O10" s="79"/>
      <c r="P10" s="97"/>
      <c r="R10" s="2" t="s">
        <v>134</v>
      </c>
      <c r="S10" s="79"/>
      <c r="T10" s="79"/>
      <c r="U10" s="79"/>
      <c r="V10" s="41"/>
      <c r="W10" s="41"/>
      <c r="X10" s="41"/>
      <c r="Z10" s="3">
        <v>1</v>
      </c>
      <c r="AA10" s="53" t="s">
        <v>65</v>
      </c>
      <c r="AB10" s="53"/>
    </row>
    <row r="11" spans="1:28" ht="18.75">
      <c r="B11" s="323"/>
      <c r="C11" s="79"/>
      <c r="D11" s="51"/>
      <c r="E11" s="79"/>
      <c r="F11" s="52"/>
      <c r="G11" s="52"/>
      <c r="H11" s="52"/>
      <c r="I11" s="48"/>
      <c r="J11" s="48"/>
      <c r="K11" s="48"/>
      <c r="L11" s="48" t="s">
        <v>93</v>
      </c>
      <c r="M11" s="103">
        <v>120</v>
      </c>
      <c r="N11" s="104"/>
      <c r="O11" s="104"/>
      <c r="P11" s="104"/>
      <c r="R11" s="98" t="str">
        <f>ADDRESS(ROW(C10),COLUMN(C10),4)&amp;"  ❷  saisissez la largeur du document"</f>
        <v>C10  ❷  saisissez la largeur du document</v>
      </c>
      <c r="S11" s="79"/>
      <c r="T11" s="79"/>
      <c r="U11" s="79"/>
      <c r="V11" s="41"/>
      <c r="W11" s="41"/>
      <c r="X11" s="41"/>
      <c r="Z11" s="3">
        <v>1</v>
      </c>
      <c r="AA11" s="53" t="s">
        <v>68</v>
      </c>
      <c r="AB11" s="53"/>
    </row>
    <row r="12" spans="1:28" ht="26.25">
      <c r="B12" s="323"/>
      <c r="C12" s="105" t="s">
        <v>80</v>
      </c>
      <c r="D12" s="51" t="s">
        <v>94</v>
      </c>
      <c r="E12" s="71"/>
      <c r="F12" s="41"/>
      <c r="G12" s="41"/>
      <c r="H12" s="41"/>
      <c r="I12" s="71"/>
      <c r="J12" s="71"/>
      <c r="K12" s="71"/>
      <c r="L12" s="71"/>
      <c r="M12" s="106" t="s">
        <v>95</v>
      </c>
      <c r="N12" s="106"/>
      <c r="O12" s="106"/>
      <c r="P12" s="106"/>
      <c r="R12" s="2" t="s">
        <v>96</v>
      </c>
      <c r="S12" s="79"/>
      <c r="T12" s="79"/>
      <c r="U12" s="79"/>
      <c r="V12" s="41"/>
      <c r="W12" s="41"/>
      <c r="X12" s="41"/>
      <c r="Z12" s="3">
        <v>1</v>
      </c>
      <c r="AA12" s="53" t="s">
        <v>69</v>
      </c>
      <c r="AB12" s="53"/>
    </row>
    <row r="13" spans="1:28" ht="15.75">
      <c r="B13" s="323"/>
      <c r="C13" s="107"/>
      <c r="D13" s="54"/>
      <c r="E13" s="55"/>
      <c r="F13" s="54"/>
      <c r="G13" s="54"/>
      <c r="H13" s="54"/>
      <c r="I13" s="55"/>
      <c r="J13" s="55"/>
      <c r="K13" s="108">
        <v>0</v>
      </c>
      <c r="L13" s="109" t="s">
        <v>97</v>
      </c>
      <c r="M13" s="110" t="str">
        <f>"Col."&amp;SUBSTITUTE(ADDRESS(1,COLUMN(),4),"1","")&amp;" ▼"</f>
        <v>Col.M ▼</v>
      </c>
      <c r="N13" s="110"/>
      <c r="O13" s="111" t="s">
        <v>98</v>
      </c>
      <c r="P13" s="258" t="s">
        <v>277</v>
      </c>
      <c r="R13" s="112" t="str">
        <f>"et ajustez la largeur de la colonne "&amp;L4&amp;"  à celle du document "</f>
        <v xml:space="preserve">et ajustez la largeur de la colonne L  à celle du document </v>
      </c>
      <c r="S13" s="79"/>
      <c r="T13" s="79"/>
      <c r="U13" s="79"/>
      <c r="V13" s="41"/>
      <c r="W13" s="41"/>
      <c r="X13" s="41"/>
      <c r="Z13" s="3">
        <v>1</v>
      </c>
      <c r="AA13" s="53"/>
    </row>
    <row r="14" spans="1:28" ht="15.75">
      <c r="B14" s="323"/>
      <c r="C14" s="113" t="str">
        <f>IF(TRIM(SUBSTITUTE(M14,CHAR(160),""))="","",M14)</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4" s="59" t="str" cm="1">
        <f t="array" ref="D14">IF(ROW()=ROW(D14),C17,INDEX(E14:E27,ROW()-ROW(D14)))</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E14" s="114" t="str">
        <f>IF(OR(D14="",C16="",C16&lt;=0,F14=""),"",TRIM(MID(D14,LEN(F14)+1+IF(MID(D14,LEN(F14)+1,1)=" ",1,0),99999)))</f>
        <v>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F14" s="59" t="str">
        <f>IF(OR(G14="",G14=0,G14="0"),"",IF(LEN(G14)&lt;=C16,G14,IF(LEN(SUBSTITUTE(H14," ",""))=C16+1,LEFT(G14,C16),LEFT(G14,FIND("§",SUBSTITUTE(H14," ","§",LEN(H14)-LEN(SUBSTITUTE(H14," ",""))))-1))))</f>
        <v>Si vous récupérez du texte sur internet collez le d’abord dans la cellule A pour le nettoyer cela supprime les espaces</v>
      </c>
      <c r="G14" s="59" t="str">
        <f t="shared" ref="G14:G77" si="3">IF(OR(D14="",D14=0),"",TRIM(SUBSTITUTE(SUBSTITUTE(D14,CHAR(160)," "),CHAR(10),"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H14" s="59" t="str">
        <f>IF(OR(G14="",G14=0,G14="0"),"",LEFT(G14,C16+1))</f>
        <v>Si vous récupérez du texte sur internet collez le d’abord dans la cellule A pour le nettoyer cela supprime les espaces in</v>
      </c>
      <c r="I14" s="115" t="str">
        <f t="shared" ref="I14:I77" si="4">IF(L14="","",(LEN(TRIM(SUBSTITUTE(L14,CHAR(160)," ")))-LEN(SUBSTITUTE(TRIM(SUBSTITUTE(L14,CHAR(160)," "))," ",""))+1)&amp;" mot"&amp;IF((LEN(TRIM(SUBSTITUTE(L14,CHAR(160)," ")))-LEN(SUBSTITUTE(TRIM(SUBSTITUTE(L14,CHAR(160)," "))," ",""))+1)&gt;1,"s",""))</f>
        <v>21 mots</v>
      </c>
      <c r="J14" s="116" t="str">
        <f t="shared" ref="J14:J77" si="5">IF(L14="","",LEN(TRIM(SUBSTITUTE(L14,CHAR(160),"")))&amp;" car.")</f>
        <v>118 car.</v>
      </c>
      <c r="K14" s="117">
        <f>IF(LEN(TRIM(L14))&gt;0,MAX(K13:K13)+1,"")</f>
        <v>1</v>
      </c>
      <c r="L14" s="118" t="str" cm="1">
        <f t="array" ref="L14:L18">_xlfn._xlws.FILTER(F14:F153,TRIM(SUBSTITUTE(F14:F153,CHAR(160),""))&lt;&gt;"")</f>
        <v>Si vous récupérez du texte sur internet collez le d’abord dans la cellule A pour le nettoyer cela supprime les espaces</v>
      </c>
      <c r="M14" s="119" t="s">
        <v>181</v>
      </c>
      <c r="N14" s="120" t="str">
        <f>"◄ "&amp;IF(M14="","",(LEN(TRIM(SUBSTITUTE(M14,CHAR(160)," ")))-LEN(SUBSTITUTE(TRIM(SUBSTITUTE(M14,CHAR(160)," "))," ",""))+1)&amp;" mot"&amp;IF((LEN(TRIM(SUBSTITUTE(M14,CHAR(160)," ")))-LEN(SUBSTITUTE(TRIM(SUBSTITUTE(M14,CHAR(160)," "))," ",""))+1)&gt;1,"s",""))</f>
        <v>◄ 93 mots</v>
      </c>
      <c r="O14" s="257" t="str">
        <f t="shared" ref="O14:O23" si="6">IF(LEN(SUBSTITUTE(SUBSTITUTE(M14,CHAR(160),"")," ",""))=0,"",LEN(SUBSTITUTE(SUBSTITUTE(M14,CHAR(160),"")," ",""))&amp;" car.")</f>
        <v>460 car.</v>
      </c>
      <c r="P14" s="257" t="str">
        <f>IF(LEN(TRIM(SUBSTITUTE(M14,CHAR(160)," ")))=0,"",LEN(M14)&amp;" car")</f>
        <v>555 car</v>
      </c>
      <c r="R14" s="17" t="s">
        <v>99</v>
      </c>
      <c r="S14" s="79"/>
      <c r="T14" s="79"/>
      <c r="U14" s="79"/>
      <c r="V14" s="41"/>
      <c r="W14" s="41"/>
      <c r="X14" s="41"/>
      <c r="Z14" s="3">
        <v>1</v>
      </c>
      <c r="AA14" s="53" t="s">
        <v>70</v>
      </c>
    </row>
    <row r="15" spans="1:28" ht="15.75">
      <c r="B15" s="323"/>
      <c r="C15" s="70" t="str">
        <f>TRIM(SUBSTITUTE(SUBSTITUTE(SUBSTITUTE(SUBSTITUTE(SUBSTITUTE(SUBSTITUTE(SUBSTITUTE(SUBSTITUTE(SUBSTITUTE(CLEAN(IF(OR(LEFT(C14,1)="-",LEFT(C14,1)="="),MID(C14,2,99999),C14)),"—","-"),"–","-"),CHAR(160),"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5" s="59" t="str" cm="1">
        <f t="array" ref="D15">IF(ROW()=ROW(D14),C17,INDEX(E14:E27,ROW()-ROW(D14)))</f>
        <v>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E15" s="114" t="str">
        <f>IF(OR(D15="",C16="",C16&lt;=0,F15=""),"",TRIM(MID(D15,LEN(F15)+1+IF(MID(D15,LEN(F15)+1,1)=" ",1,0),99999)))</f>
        <v>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F15" s="59" t="str">
        <f>IF(OR(G15="",G15=0,G15="0"),"",IF(LEN(G15)&lt;=C16,G15,IF(LEN(SUBSTITUTE(H15," ",""))=C16+1,LEFT(G15,C16),LEFT(G15,FIND("§",SUBSTITUTE(H15," ","§",LEN(H15)-LEN(SUBSTITUTE(H15," ",""))))-1))))</f>
        <v>insécables tabulations invisibles et autres pollutions 2️⃣ Saisissez la largeur du document dans lequel vous collerez</v>
      </c>
      <c r="G15" s="59" t="str">
        <f t="shared" si="3"/>
        <v>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H15" s="59" t="str">
        <f>IF(OR(G15="",G15=0,G15="0"),"",LEFT(G15,C16+1))</f>
        <v>insécables tabulations invisibles et autres pollutions 2️⃣ Saisissez la largeur du document dans lequel vous collerez ens</v>
      </c>
      <c r="I15" s="115" t="str">
        <f t="shared" si="4"/>
        <v>16 mots</v>
      </c>
      <c r="J15" s="116" t="str">
        <f t="shared" si="5"/>
        <v>117 car.</v>
      </c>
      <c r="K15" s="117">
        <f>IF(LEN(TRIM(L15))&gt;0,MAX(K13:K14)+1,"")</f>
        <v>2</v>
      </c>
      <c r="L15" s="118" t="str">
        <v>insécables tabulations invisibles et autres pollutions 2️⃣ Saisissez la largeur du document dans lequel vous collerez</v>
      </c>
      <c r="M15" s="119"/>
      <c r="N15" s="120" t="str">
        <f t="shared" ref="N15:N23" si="7">"◄ "&amp;IF(M15="","",(LEN(TRIM(SUBSTITUTE(M15,CHAR(160)," ")))-LEN(SUBSTITUTE(TRIM(SUBSTITUTE(M15,CHAR(160)," "))," ",""))+1)&amp;" mot"&amp;IF((LEN(TRIM(SUBSTITUTE(M15,CHAR(160)," ")))-LEN(SUBSTITUTE(TRIM(SUBSTITUTE(M15,CHAR(160)," "))," ",""))+1)&gt;1,"s",""))</f>
        <v xml:space="preserve">◄ </v>
      </c>
      <c r="O15" s="257" t="str">
        <f t="shared" si="6"/>
        <v/>
      </c>
      <c r="P15" s="257" t="str">
        <f>IF(LEN(TRIM(SUBSTITUTE(M15,CHAR(160)," ")))=0,"",LEN(M15)&amp;" car")</f>
        <v/>
      </c>
      <c r="R15" t="s">
        <v>175</v>
      </c>
      <c r="S15" s="79"/>
      <c r="T15" s="79"/>
      <c r="U15" s="79"/>
      <c r="V15" s="41"/>
      <c r="W15" s="41"/>
      <c r="X15" s="41"/>
      <c r="Z15" s="3">
        <v>1</v>
      </c>
      <c r="AA15" s="53" t="s">
        <v>72</v>
      </c>
    </row>
    <row r="16" spans="1:28" ht="15.75">
      <c r="B16" s="323"/>
      <c r="C16" s="121">
        <f>M11</f>
        <v>120</v>
      </c>
      <c r="D16" s="59" t="str" cm="1">
        <f t="array" ref="D16">IF(ROW()=ROW(D14),C17,INDEX(E14:E27,ROW()-ROW(D14)))</f>
        <v>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E16" s="114" t="str">
        <f>IF(OR(D16="",C16="",C16&lt;=0,F16=""),"",TRIM(MID(D16,LEN(F16)+1+IF(MID(D16,LEN(F16)+1,1)=" ",1,0),99999)))</f>
        <v>X dans la cellule Ensuite dans la colonne B copiez le texte nettoyé puis dans votre document faites Collage spécial 1 2 3 Valeurs pour ne coller que le texte sans formules</v>
      </c>
      <c r="F16" s="59" t="str">
        <f>IF(OR(G16="",G16=0,G16="0"),"",IF(LEN(G16)&lt;=C16,G16,IF(LEN(SUBSTITUTE(H16," ",""))=C16+1,LEFT(G16,C16),LEFT(G16,FIND("§",SUBSTITUTE(H16," ","§",LEN(H16)-LEN(SUBSTITUTE(H16," ",""))))-1))))</f>
        <v>ensuite le texte 3️⃣ saisissez un nombre de caractères par lignes 4️⃣ Si vous ne voulez pas de ponctuation saisissez un</v>
      </c>
      <c r="G16" s="59" t="str">
        <f t="shared" si="3"/>
        <v>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H16" s="59" t="str">
        <f>IF(OR(G16="",G16=0,G16="0"),"",LEFT(G16,C16+1))</f>
        <v>ensuite le texte 3️⃣ saisissez un nombre de caractères par lignes 4️⃣ Si vous ne voulez pas de ponctuation saisissez un X</v>
      </c>
      <c r="I16" s="115" t="str">
        <f t="shared" si="4"/>
        <v>21 mots</v>
      </c>
      <c r="J16" s="116" t="str">
        <f t="shared" si="5"/>
        <v>119 car.</v>
      </c>
      <c r="K16" s="117">
        <f>IF(LEN(TRIM(L16))&gt;0,MAX(K13:K15)+1,"")</f>
        <v>3</v>
      </c>
      <c r="L16" s="118" t="str">
        <v>ensuite le texte 3️⃣ saisissez un nombre de caractères par lignes 4️⃣ Si vous ne voulez pas de ponctuation saisissez un</v>
      </c>
      <c r="M16" s="119"/>
      <c r="N16" s="120" t="str">
        <f t="shared" si="7"/>
        <v xml:space="preserve">◄ </v>
      </c>
      <c r="O16" s="257" t="str">
        <f t="shared" si="6"/>
        <v/>
      </c>
      <c r="P16" s="257" t="str">
        <f t="shared" ref="P16:P23" si="8">IF(LEN(TRIM(SUBSTITUTE(M16,CHAR(160)," ")))=0,"",LEN(M16)&amp;" car")</f>
        <v/>
      </c>
      <c r="R16" s="122" t="s">
        <v>100</v>
      </c>
      <c r="S16" s="79"/>
      <c r="T16" s="79"/>
      <c r="U16" s="79"/>
      <c r="V16" s="41"/>
      <c r="W16" s="41"/>
      <c r="X16" s="41"/>
      <c r="Z16" s="3">
        <v>1</v>
      </c>
      <c r="AA16" s="53" t="s">
        <v>73</v>
      </c>
    </row>
    <row r="17" spans="2:28" ht="15.75">
      <c r="B17" s="323"/>
      <c r="C17" s="70" t="str">
        <f>IF(UPPER(TRIM(C12))="X",C21,C15)</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17" s="59" t="str" cm="1">
        <f t="array" ref="D17">IF(ROW()=ROW(D14),C17,INDEX(E14:E27,ROW()-ROW(D14)))</f>
        <v>X dans la cellule Ensuite dans la colonne B copiez le texte nettoyé puis dans votre document faites Collage spécial 1 2 3 Valeurs pour ne coller que le texte sans formules</v>
      </c>
      <c r="E17" s="114" t="str">
        <f>IF(OR(D17="",C16="",C16&lt;=0,F17=""),"",TRIM(MID(D17,LEN(F17)+1+IF(MID(D17,LEN(F17)+1,1)=" ",1,0),99999)))</f>
        <v>3 Valeurs pour ne coller que le texte sans formules</v>
      </c>
      <c r="F17" s="59" t="str">
        <f>IF(OR(G17="",G17=0,G17="0"),"",IF(LEN(G17)&lt;=C16,G17,IF(LEN(SUBSTITUTE(H17," ",""))=C16+1,LEFT(G17,C16),LEFT(G17,FIND("§",SUBSTITUTE(H17," ","§",LEN(H17)-LEN(SUBSTITUTE(H17," ",""))))-1))))</f>
        <v>X dans la cellule Ensuite dans la colonne B copiez le texte nettoyé puis dans votre document faites Collage spécial 1 2</v>
      </c>
      <c r="G17" s="59" t="str">
        <f t="shared" si="3"/>
        <v>X dans la cellule Ensuite dans la colonne B copiez le texte nettoyé puis dans votre document faites Collage spécial 1 2 3 Valeurs pour ne coller que le texte sans formules</v>
      </c>
      <c r="H17" s="59" t="str">
        <f>IF(OR(G17="",G17=0,G17="0"),"",LEFT(G17,C16+1))</f>
        <v>X dans la cellule Ensuite dans la colonne B copiez le texte nettoyé puis dans votre document faites Collage spécial 1 2 3</v>
      </c>
      <c r="I17" s="115" t="str">
        <f t="shared" si="4"/>
        <v>22 mots</v>
      </c>
      <c r="J17" s="116" t="str">
        <f t="shared" si="5"/>
        <v>119 car.</v>
      </c>
      <c r="K17" s="117">
        <f>IF(LEN(TRIM(L17))&gt;0,MAX(K13:K16)+1,"")</f>
        <v>4</v>
      </c>
      <c r="L17" s="118" t="str">
        <v>X dans la cellule Ensuite dans la colonne B copiez le texte nettoyé puis dans votre document faites Collage spécial 1 2</v>
      </c>
      <c r="M17" s="119"/>
      <c r="N17" s="120" t="str">
        <f t="shared" si="7"/>
        <v xml:space="preserve">◄ </v>
      </c>
      <c r="O17" s="257" t="str">
        <f t="shared" si="6"/>
        <v/>
      </c>
      <c r="P17" s="257" t="str">
        <f t="shared" si="8"/>
        <v/>
      </c>
      <c r="R17" s="95" t="s">
        <v>101</v>
      </c>
      <c r="S17" s="79"/>
      <c r="T17" s="79"/>
      <c r="U17" s="79"/>
      <c r="V17" s="41"/>
      <c r="W17" s="41"/>
      <c r="X17" s="41"/>
      <c r="Z17" s="3">
        <v>1</v>
      </c>
      <c r="AA17" s="53"/>
    </row>
    <row r="18" spans="2:28" ht="15.75">
      <c r="B18" s="323"/>
      <c r="C18" s="123" t="str">
        <f>TRIM(SUBSTITUTE(SUBSTITUTE(SUBSTITUTE(SUBSTITUTE(SUBSTITUTE(SUBSTITUTE(SUBSTITUTE(SUBSTITUTE(SUBSTITUTE(SUBSTITUTE(C15,",","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18" s="59" t="str" cm="1">
        <f t="array" ref="D18">IF(ROW()=ROW(D14),C17,INDEX(E14:E27,ROW()-ROW(D14)))</f>
        <v>3 Valeurs pour ne coller que le texte sans formules</v>
      </c>
      <c r="E18" s="114" t="str">
        <f>IF(OR(D18="",C16="",C16&lt;=0,F18=""),"",TRIM(MID(D18,LEN(F18)+1+IF(MID(D18,LEN(F18)+1,1)=" ",1,0),99999)))</f>
        <v/>
      </c>
      <c r="F18" s="59" t="str">
        <f>IF(OR(G18="",G18=0,G18="0"),"",IF(LEN(G18)&lt;=C16,G18,IF(LEN(SUBSTITUTE(H18," ",""))=C16+1,LEFT(G18,C16),LEFT(G18,FIND("§",SUBSTITUTE(H18," ","§",LEN(H18)-LEN(SUBSTITUTE(H18," ",""))))-1))))</f>
        <v>3 Valeurs pour ne coller que le texte sans formules</v>
      </c>
      <c r="G18" s="59" t="str">
        <f t="shared" si="3"/>
        <v>3 Valeurs pour ne coller que le texte sans formules</v>
      </c>
      <c r="H18" s="59" t="str">
        <f>IF(OR(G18="",G18=0,G18="0"),"",LEFT(G18,C16+1))</f>
        <v>3 Valeurs pour ne coller que le texte sans formules</v>
      </c>
      <c r="I18" s="115" t="str">
        <f t="shared" si="4"/>
        <v>10 mots</v>
      </c>
      <c r="J18" s="116" t="str">
        <f t="shared" si="5"/>
        <v>51 car.</v>
      </c>
      <c r="K18" s="117">
        <f>IF(LEN(TRIM(L18))&gt;0,MAX(K13:K17)+1,"")</f>
        <v>5</v>
      </c>
      <c r="L18" s="118" t="str">
        <v>3 Valeurs pour ne coller que le texte sans formules</v>
      </c>
      <c r="M18" s="119"/>
      <c r="N18" s="120" t="str">
        <f t="shared" si="7"/>
        <v xml:space="preserve">◄ </v>
      </c>
      <c r="O18" s="257" t="str">
        <f t="shared" si="6"/>
        <v/>
      </c>
      <c r="P18" s="257" t="str">
        <f t="shared" si="8"/>
        <v/>
      </c>
      <c r="R18" s="124" t="s">
        <v>102</v>
      </c>
      <c r="S18" s="79"/>
      <c r="T18" s="79"/>
      <c r="U18" s="79"/>
      <c r="V18" s="41"/>
      <c r="W18" s="41"/>
      <c r="X18" s="41"/>
      <c r="Z18" s="3">
        <v>1</v>
      </c>
      <c r="AA18" s="53" t="s">
        <v>74</v>
      </c>
    </row>
    <row r="19" spans="2:28" ht="15.75">
      <c r="B19" s="323"/>
      <c r="C19" s="59" t="str">
        <f>TRIM(SUBSTITUTE(SUBSTITUTE(SUBSTITUTE(SUBSTITUTE(SUBSTITUTE(SUBSTITUTE(SUBSTITUTE(SUBSTITUTE(C18,"(","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19" s="59" t="str" cm="1">
        <f t="array" ref="D19">IF(ROW()=ROW(D14),C17,INDEX(E14:E27,ROW()-ROW(D14)))</f>
        <v/>
      </c>
      <c r="E19" s="114" t="str">
        <f>IF(OR(D19="",C16="",C16&lt;=0,F19=""),"",TRIM(MID(D19,LEN(F19)+1+IF(MID(D19,LEN(F19)+1,1)=" ",1,0),99999)))</f>
        <v/>
      </c>
      <c r="F19" s="59" t="str">
        <f>IF(OR(G19="",G19=0,G19="0"),"",IF(LEN(G19)&lt;=C16,G19,IF(LEN(SUBSTITUTE(H19," ",""))=C16+1,LEFT(G19,C16),LEFT(G19,FIND("§",SUBSTITUTE(H19," ","§",LEN(H19)-LEN(SUBSTITUTE(H19," ",""))))-1))))</f>
        <v/>
      </c>
      <c r="G19" s="59" t="str">
        <f t="shared" si="3"/>
        <v/>
      </c>
      <c r="H19" s="59" t="str">
        <f>IF(OR(G19="",G19=0,G19="0"),"",LEFT(G19,C16+1))</f>
        <v/>
      </c>
      <c r="I19" s="115" t="str">
        <f t="shared" si="4"/>
        <v/>
      </c>
      <c r="J19" s="116" t="str">
        <f t="shared" si="5"/>
        <v/>
      </c>
      <c r="K19" s="117" t="str">
        <f>IF(LEN(TRIM(L19))&gt;0,MAX(K13:K18)+1,"")</f>
        <v/>
      </c>
      <c r="L19" s="118"/>
      <c r="M19" s="119"/>
      <c r="N19" s="120" t="str">
        <f t="shared" si="7"/>
        <v xml:space="preserve">◄ </v>
      </c>
      <c r="O19" s="257" t="str">
        <f t="shared" si="6"/>
        <v/>
      </c>
      <c r="P19" s="257" t="str">
        <f t="shared" si="8"/>
        <v/>
      </c>
      <c r="R19" s="79"/>
      <c r="S19" s="79"/>
      <c r="T19" s="79"/>
      <c r="U19" s="79"/>
      <c r="V19" s="41"/>
      <c r="W19" s="41"/>
      <c r="X19" s="41"/>
      <c r="Z19" s="3">
        <v>1</v>
      </c>
      <c r="AA19" s="53" t="s">
        <v>75</v>
      </c>
    </row>
    <row r="20" spans="2:28" ht="15.75">
      <c r="B20" s="323"/>
      <c r="C20" s="70" t="str">
        <f>TRIM(SUBSTITUTE(SUBSTITUTE(SUBSTITUTE(SUBSTITUTE(C19,"►","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0" s="59" t="str" cm="1">
        <f t="array" ref="D20">IF(ROW()=ROW(D14),C17,INDEX(E14:E27,ROW()-ROW(D14)))</f>
        <v/>
      </c>
      <c r="E20" s="114" t="str">
        <f>IF(OR(D20="",C16="",C16&lt;=0,F20=""),"",TRIM(MID(D20,LEN(F20)+1+IF(MID(D20,LEN(F20)+1,1)=" ",1,0),99999)))</f>
        <v/>
      </c>
      <c r="F20" s="59" t="str">
        <f>IF(OR(G20="",G20=0,G20="0"),"",IF(LEN(G20)&lt;=C16,G20,IF(LEN(SUBSTITUTE(H20," ",""))=C16+1,LEFT(G20,C16),LEFT(G20,FIND("§",SUBSTITUTE(H20," ","§",LEN(H20)-LEN(SUBSTITUTE(H20," ",""))))-1))))</f>
        <v/>
      </c>
      <c r="G20" s="59" t="str">
        <f t="shared" si="3"/>
        <v/>
      </c>
      <c r="H20" s="59" t="str">
        <f>IF(OR(G20="",G20=0,G20="0"),"",LEFT(G20,C16+1))</f>
        <v/>
      </c>
      <c r="I20" s="115" t="str">
        <f t="shared" si="4"/>
        <v/>
      </c>
      <c r="J20" s="116" t="str">
        <f t="shared" si="5"/>
        <v/>
      </c>
      <c r="K20" s="117" t="str">
        <f>IF(LEN(TRIM(L20))&gt;0,MAX(K13:K19)+1,"")</f>
        <v/>
      </c>
      <c r="L20" s="118"/>
      <c r="M20" s="119"/>
      <c r="N20" s="120" t="str">
        <f t="shared" si="7"/>
        <v xml:space="preserve">◄ </v>
      </c>
      <c r="O20" s="257" t="str">
        <f t="shared" si="6"/>
        <v/>
      </c>
      <c r="P20" s="257" t="str">
        <f t="shared" si="8"/>
        <v/>
      </c>
      <c r="R20" s="122" t="str">
        <f>"❹ Si vous ne voulez pas de ponctuation saisissez un X dans la cellule "&amp;ADDRESS(ROW(C12),COLUMN(C12),4)</f>
        <v>❹ Si vous ne voulez pas de ponctuation saisissez un X dans la cellule C12</v>
      </c>
      <c r="S20" s="79"/>
      <c r="T20" s="79"/>
      <c r="U20" s="79"/>
      <c r="V20" s="41"/>
      <c r="W20" s="41"/>
      <c r="X20" s="41"/>
      <c r="Z20" s="3">
        <v>1</v>
      </c>
      <c r="AA20" s="53" t="s">
        <v>103</v>
      </c>
    </row>
    <row r="21" spans="2:28" ht="15.75">
      <c r="B21" s="323"/>
      <c r="C21" s="70" t="str">
        <f>TRIM(SUBSTITUTE(SUBSTITUTE(C20,"“","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1" s="59" t="str" cm="1">
        <f t="array" ref="D21">IF(ROW()=ROW(D14),C17,INDEX(E14:E27,ROW()-ROW(D14)))</f>
        <v/>
      </c>
      <c r="E21" s="114" t="str">
        <f>IF(OR(D21="",C16="",C16&lt;=0,F21=""),"",TRIM(MID(D21,LEN(F21)+1+IF(MID(D21,LEN(F21)+1,1)=" ",1,0),99999)))</f>
        <v/>
      </c>
      <c r="F21" s="59" t="str">
        <f>IF(OR(G21="",G21=0,G21="0"),"",IF(LEN(G21)&lt;=C16,G21,IF(LEN(SUBSTITUTE(H21," ",""))=C16+1,LEFT(G21,C16),LEFT(G21,FIND("§",SUBSTITUTE(H21," ","§",LEN(H21)-LEN(SUBSTITUTE(H21," ",""))))-1))))</f>
        <v/>
      </c>
      <c r="G21" s="59" t="str">
        <f t="shared" si="3"/>
        <v/>
      </c>
      <c r="H21" s="59" t="str">
        <f>IF(OR(G21="",G21=0,G21="0"),"",LEFT(G21,C16+1))</f>
        <v/>
      </c>
      <c r="I21" s="115" t="str">
        <f t="shared" si="4"/>
        <v/>
      </c>
      <c r="J21" s="116" t="str">
        <f t="shared" si="5"/>
        <v/>
      </c>
      <c r="K21" s="117" t="str">
        <f>IF(LEN(TRIM(L21))&gt;0,MAX(K13:K20)+1,"")</f>
        <v/>
      </c>
      <c r="L21" s="118"/>
      <c r="M21" s="119"/>
      <c r="N21" s="120" t="str">
        <f t="shared" si="7"/>
        <v xml:space="preserve">◄ </v>
      </c>
      <c r="O21" s="257" t="str">
        <f t="shared" si="6"/>
        <v/>
      </c>
      <c r="P21" s="257" t="str">
        <f t="shared" si="8"/>
        <v/>
      </c>
      <c r="R21" s="79"/>
      <c r="S21" s="79"/>
      <c r="T21" s="79"/>
      <c r="U21" s="79"/>
      <c r="V21" s="41"/>
      <c r="W21" s="41"/>
      <c r="X21" s="41"/>
      <c r="Z21" s="3">
        <v>1</v>
      </c>
    </row>
    <row r="22" spans="2:28" ht="15.75">
      <c r="B22" s="323"/>
      <c r="C22" s="70"/>
      <c r="D22" s="59" t="str" cm="1">
        <f t="array" ref="D22">IF(ROW()=ROW(D14),C17,INDEX(E14:E27,ROW()-ROW(D14)))</f>
        <v/>
      </c>
      <c r="E22" s="114" t="str">
        <f>IF(OR(D22="",C16="",C16&lt;=0,F22=""),"",TRIM(MID(D22,LEN(F22)+1+IF(MID(D22,LEN(F22)+1,1)=" ",1,0),99999)))</f>
        <v/>
      </c>
      <c r="F22" s="59" t="str">
        <f>IF(OR(G22="",G22=0,G22="0"),"",IF(LEN(G22)&lt;=C16,G22,IF(LEN(SUBSTITUTE(H22," ",""))=C16+1,LEFT(G22,C16),LEFT(G22,FIND("§",SUBSTITUTE(H22," ","§",LEN(H22)-LEN(SUBSTITUTE(H22," ",""))))-1))))</f>
        <v/>
      </c>
      <c r="G22" s="59" t="str">
        <f t="shared" si="3"/>
        <v/>
      </c>
      <c r="H22" s="59" t="str">
        <f>IF(OR(G22="",G22=0,G22="0"),"",LEFT(G22,C16+1))</f>
        <v/>
      </c>
      <c r="I22" s="115" t="str">
        <f t="shared" si="4"/>
        <v/>
      </c>
      <c r="J22" s="116" t="str">
        <f t="shared" si="5"/>
        <v/>
      </c>
      <c r="K22" s="117" t="str">
        <f>IF(LEN(TRIM(L22))&gt;0,MAX(K13:K21)+1,"")</f>
        <v/>
      </c>
      <c r="L22" s="118"/>
      <c r="M22" s="119"/>
      <c r="N22" s="120" t="str">
        <f t="shared" si="7"/>
        <v xml:space="preserve">◄ </v>
      </c>
      <c r="O22" s="257" t="str">
        <f t="shared" si="6"/>
        <v/>
      </c>
      <c r="P22" s="257" t="str">
        <f t="shared" si="8"/>
        <v/>
      </c>
      <c r="R22" s="122" t="s">
        <v>104</v>
      </c>
      <c r="S22" s="79"/>
      <c r="T22" s="79"/>
      <c r="U22" s="79"/>
      <c r="V22" s="79"/>
      <c r="W22" s="79"/>
      <c r="X22" s="79"/>
      <c r="Z22" s="3">
        <v>1</v>
      </c>
    </row>
    <row r="23" spans="2:28" ht="16.5" thickBot="1">
      <c r="B23" s="323"/>
      <c r="C23" s="70"/>
      <c r="D23" s="59" t="str" cm="1">
        <f t="array" ref="D23">IF(ROW()=ROW(D14),C17,INDEX(E14:E27,ROW()-ROW(D14)))</f>
        <v/>
      </c>
      <c r="E23" s="114" t="str">
        <f>IF(OR(D23="",C16="",C16&lt;=0,F23=""),"",TRIM(MID(D23,LEN(F23)+1+IF(MID(D23,LEN(F23)+1,1)=" ",1,0),99999)))</f>
        <v/>
      </c>
      <c r="F23" s="59" t="str">
        <f>IF(OR(G23="",G23=0,G23="0"),"",IF(LEN(G23)&lt;=C16,G23,IF(LEN(SUBSTITUTE(H23," ",""))=C16+1,LEFT(G23,C16),LEFT(G23,FIND("§",SUBSTITUTE(H23," ","§",LEN(H23)-LEN(SUBSTITUTE(H23," ",""))))-1))))</f>
        <v/>
      </c>
      <c r="G23" s="59" t="str">
        <f t="shared" si="3"/>
        <v/>
      </c>
      <c r="H23" s="59" t="str">
        <f>IF(OR(G23="",G23=0,G23="0"),"",LEFT(G23,C16+1))</f>
        <v/>
      </c>
      <c r="I23" s="115" t="str">
        <f t="shared" si="4"/>
        <v/>
      </c>
      <c r="J23" s="116" t="str">
        <f t="shared" si="5"/>
        <v/>
      </c>
      <c r="K23" s="117" t="str">
        <f>IF(LEN(TRIM(L23))&gt;0,MAX(K13:K22)+1,"")</f>
        <v/>
      </c>
      <c r="L23" s="118"/>
      <c r="M23" s="119"/>
      <c r="N23" s="120" t="str">
        <f t="shared" si="7"/>
        <v xml:space="preserve">◄ </v>
      </c>
      <c r="O23" s="257" t="str">
        <f t="shared" si="6"/>
        <v/>
      </c>
      <c r="P23" s="257" t="str">
        <f t="shared" si="8"/>
        <v/>
      </c>
      <c r="R23" s="95" t="str">
        <f>"Copiez le texte ajusté colonne "&amp;L4</f>
        <v>Copiez le texte ajusté colonne L</v>
      </c>
      <c r="S23" s="79"/>
      <c r="T23" s="79"/>
      <c r="U23" s="79"/>
      <c r="V23" s="79"/>
      <c r="W23" s="79"/>
      <c r="X23" s="79"/>
      <c r="Z23" s="3">
        <v>1</v>
      </c>
      <c r="AB23" t="s">
        <v>183</v>
      </c>
    </row>
    <row r="24" spans="2:28">
      <c r="B24" s="323"/>
      <c r="C24" s="132"/>
      <c r="D24" s="133" t="str" cm="1">
        <f t="array" ref="D24">IF(ROW()=ROW(D14),C17,INDEX(E14:E27,ROW()-ROW(D14)))</f>
        <v/>
      </c>
      <c r="E24" s="134" t="str">
        <f>IF(OR(D24="",C16="",C16&lt;=0,F24=""),"",TRIM(MID(D24,LEN(F24)+1+IF(MID(D24,LEN(F24)+1,1)=" ",1,0),99999)))</f>
        <v/>
      </c>
      <c r="F24" s="133" t="str">
        <f>IF(OR(G24="",G24=0,G24="0"),"",IF(LEN(G24)&lt;=C16,G24,IF(LEN(SUBSTITUTE(H24," ",""))=C16+1,LEFT(G24,C16),LEFT(G24,FIND("§",SUBSTITUTE(H24," ","§",LEN(H24)-LEN(SUBSTITUTE(H24," ",""))))-1))))</f>
        <v/>
      </c>
      <c r="G24" s="133" t="str">
        <f t="shared" si="3"/>
        <v/>
      </c>
      <c r="H24" s="133" t="str">
        <f>IF(OR(G24="",G24=0,G24="0"),"",LEFT(G24,C16+1))</f>
        <v/>
      </c>
      <c r="I24" s="115" t="str">
        <f t="shared" si="4"/>
        <v/>
      </c>
      <c r="J24" s="116" t="str">
        <f t="shared" si="5"/>
        <v/>
      </c>
      <c r="K24" s="117" t="str">
        <f>IF(LEN(TRIM(L24))&gt;0,MAX(K13:K23)+1,"")</f>
        <v/>
      </c>
      <c r="L24" s="101"/>
      <c r="M24" s="135">
        <f t="shared" ref="M24:P24" ca="1" si="9">CELL("largeur",M24)</f>
        <v>10</v>
      </c>
      <c r="N24" s="30">
        <f t="shared" ca="1" si="9"/>
        <v>10</v>
      </c>
      <c r="O24" s="30">
        <f t="shared" ca="1" si="9"/>
        <v>10</v>
      </c>
      <c r="P24" s="30">
        <f t="shared" ca="1" si="9"/>
        <v>10</v>
      </c>
      <c r="R24" s="125" t="s">
        <v>105</v>
      </c>
      <c r="S24" s="79"/>
      <c r="T24" s="79"/>
      <c r="U24" s="79"/>
      <c r="V24" s="79"/>
      <c r="W24" s="79"/>
      <c r="X24" s="79"/>
      <c r="Z24" s="3">
        <v>1</v>
      </c>
      <c r="AB24" t="s">
        <v>184</v>
      </c>
    </row>
    <row r="25" spans="2:28">
      <c r="B25" s="323"/>
      <c r="C25" s="143"/>
      <c r="D25" s="137" t="str" cm="1">
        <f t="array" ref="D25">IF(ROW()=ROW(D14),C17,INDEX(E14:E27,ROW()-ROW(D14)))</f>
        <v/>
      </c>
      <c r="E25" s="138" t="str">
        <f>IF(OR(D25="",C16="",C16&lt;=0,F25=""),"",TRIM(MID(D25,LEN(F25)+1+IF(MID(D25,LEN(F25)+1,1)=" ",1,0),99999)))</f>
        <v/>
      </c>
      <c r="F25" s="137" t="str">
        <f>IF(OR(G25="",G25=0,G25="0"),"",IF(LEN(G25)&lt;=C16,G25,IF(LEN(SUBSTITUTE(H25," ",""))=C16+1,LEFT(G25,C16),LEFT(G25,FIND("§",SUBSTITUTE(H25," ","§",LEN(H25)-LEN(SUBSTITUTE(H25," ",""))))-1))))</f>
        <v/>
      </c>
      <c r="G25" s="137" t="str">
        <f t="shared" si="3"/>
        <v/>
      </c>
      <c r="H25" s="137" t="str">
        <f>IF(OR(G25="",G25=0,G25="0"),"",LEFT(G25,C16+1))</f>
        <v/>
      </c>
      <c r="I25" s="139" t="str">
        <f t="shared" si="4"/>
        <v/>
      </c>
      <c r="J25" s="140" t="str">
        <f t="shared" si="5"/>
        <v/>
      </c>
      <c r="K25" s="141" t="str">
        <f>IF(LEN(TRIM(L25))&gt;0,MAX(K13:K24)+1,"")</f>
        <v/>
      </c>
      <c r="L25" s="101"/>
      <c r="M25" s="34">
        <v>10</v>
      </c>
      <c r="N25" s="34">
        <v>10</v>
      </c>
      <c r="O25" s="34">
        <v>10</v>
      </c>
      <c r="P25" s="34">
        <v>10</v>
      </c>
      <c r="R25" s="95" t="s">
        <v>106</v>
      </c>
      <c r="S25" s="79"/>
      <c r="T25" s="79"/>
      <c r="U25" s="79"/>
      <c r="V25" s="79"/>
      <c r="W25" s="79"/>
      <c r="X25" s="79"/>
      <c r="Z25" s="3">
        <v>1</v>
      </c>
      <c r="AB25" t="s">
        <v>185</v>
      </c>
    </row>
    <row r="26" spans="2:28">
      <c r="B26" s="323"/>
      <c r="C26" s="70"/>
      <c r="D26" s="59" t="str" cm="1">
        <f t="array" ref="D26">IF(ROW()=ROW(D14),C17,INDEX(E14:E27,ROW()-ROW(D14)))</f>
        <v/>
      </c>
      <c r="E26" s="114" t="str">
        <f>IF(OR(D26="",C16="",C16&lt;=0,F26=""),"",TRIM(MID(D26,LEN(F26)+1+IF(MID(D26,LEN(F26)+1,1)=" ",1,0),99999)))</f>
        <v/>
      </c>
      <c r="F26" s="59" t="str">
        <f>IF(OR(G26="",G26=0,G26="0"),"",IF(LEN(G26)&lt;=C16,G26,IF(LEN(SUBSTITUTE(H26," ",""))=C16+1,LEFT(G26,C16),LEFT(G26,FIND("§",SUBSTITUTE(H26," ","§",LEN(H26)-LEN(SUBSTITUTE(H26," ",""))))-1))))</f>
        <v/>
      </c>
      <c r="G26" s="59" t="str">
        <f t="shared" si="3"/>
        <v/>
      </c>
      <c r="H26" s="59" t="str">
        <f>IF(OR(G26="",G26=0,G26="0"),"",LEFT(G26,C16+1))</f>
        <v/>
      </c>
      <c r="I26" s="115" t="str">
        <f t="shared" si="4"/>
        <v/>
      </c>
      <c r="J26" s="116" t="str">
        <f t="shared" si="5"/>
        <v/>
      </c>
      <c r="K26" s="117" t="str">
        <f>IF(LEN(TRIM(L26))&gt;0,MAX(K13:K25)+1,"")</f>
        <v/>
      </c>
      <c r="L26" s="101"/>
      <c r="M26" s="142"/>
      <c r="N26" s="142"/>
      <c r="O26" s="142"/>
      <c r="P26" s="142"/>
      <c r="R26" s="95" t="s">
        <v>107</v>
      </c>
      <c r="S26" s="79"/>
      <c r="T26" s="79"/>
      <c r="U26" s="79"/>
      <c r="V26" s="79"/>
      <c r="W26" s="79"/>
      <c r="X26" s="79"/>
      <c r="Z26" s="3">
        <v>1</v>
      </c>
      <c r="AB26" t="s">
        <v>186</v>
      </c>
    </row>
    <row r="27" spans="2:28">
      <c r="B27" s="323"/>
      <c r="C27" s="70"/>
      <c r="D27" s="59" t="str" cm="1">
        <f t="array" ref="D27">IF(ROW()=ROW(D14),C17,INDEX(E14:E27,ROW()-ROW(D14)))</f>
        <v/>
      </c>
      <c r="E27" s="114" t="str">
        <f>IF(OR(D27="",C16="",C16&lt;=0,F27=""),"",TRIM(MID(D27,LEN(F27)+1+IF(MID(D27,LEN(F27)+1,1)=" ",1,0),99999)))</f>
        <v/>
      </c>
      <c r="F27" s="59" t="str">
        <f>IF(OR(G27="",G27=0,G27="0"),"",IF(LEN(G27)&lt;=C16,G27,IF(LEN(SUBSTITUTE(H27," ",""))=C16+1,LEFT(G27,C16),LEFT(G27,FIND("§",SUBSTITUTE(H27," ","§",LEN(H27)-LEN(SUBSTITUTE(H27," ",""))))-1))))</f>
        <v/>
      </c>
      <c r="G27" s="59" t="str">
        <f t="shared" si="3"/>
        <v/>
      </c>
      <c r="H27" s="59" t="str">
        <f>IF(OR(G27="",G27=0,G27="0"),"",LEFT(G27,C16+1))</f>
        <v/>
      </c>
      <c r="I27" s="115" t="str">
        <f t="shared" si="4"/>
        <v/>
      </c>
      <c r="J27" s="116" t="str">
        <f t="shared" si="5"/>
        <v/>
      </c>
      <c r="K27" s="117" t="str">
        <f>IF(LEN(TRIM(L27))&gt;0,MAX(K13:K26)+1,"")</f>
        <v/>
      </c>
      <c r="L27" s="101"/>
      <c r="M27" s="142"/>
      <c r="N27" s="142"/>
      <c r="O27" s="142"/>
      <c r="P27" s="142"/>
      <c r="R27" s="95" t="s">
        <v>108</v>
      </c>
      <c r="S27" s="79"/>
      <c r="T27" s="95"/>
      <c r="U27" s="95"/>
      <c r="V27" s="79"/>
      <c r="W27" s="79"/>
      <c r="X27" s="79"/>
      <c r="Z27" s="3">
        <v>1</v>
      </c>
      <c r="AB27" t="s">
        <v>187</v>
      </c>
    </row>
    <row r="28" spans="2:28">
      <c r="B28" s="323"/>
      <c r="C28" s="113" t="str">
        <f>IF(TRIM(SUBSTITUTE(M15,CHAR(160),""))="","",M15)</f>
        <v/>
      </c>
      <c r="D28" s="59" t="str" cm="1">
        <f t="array" ref="D28">IF(ROW()=ROW(D28),C31,INDEX(E28:E41,ROW()-ROW(D28)))</f>
        <v/>
      </c>
      <c r="E28" s="114" t="str">
        <f>IF(OR(D28="",C30="",C30&lt;=0,F28=""),"",TRIM(MID(D28,LEN(F28)+1+IF(MID(D28,LEN(F28)+1,1)=" ",1,0),99999)))</f>
        <v/>
      </c>
      <c r="F28" s="59" t="str">
        <f>IF(OR(G28="",G28=0,G28="0"),"",IF(LEN(G28)&lt;=C30,G28,IF(LEN(SUBSTITUTE(H28," ",""))=C30+1,LEFT(G28,C30),LEFT(G28,FIND("§",SUBSTITUTE(H28," ","§",LEN(H28)-LEN(SUBSTITUTE(H28," ",""))))-1))))</f>
        <v/>
      </c>
      <c r="G28" s="59" t="str">
        <f t="shared" si="3"/>
        <v/>
      </c>
      <c r="H28" s="59" t="str">
        <f>IF(OR(G28="",G28=0,G28="0"),"",LEFT(G28,C30+1))</f>
        <v/>
      </c>
      <c r="I28" s="115" t="str">
        <f t="shared" si="4"/>
        <v/>
      </c>
      <c r="J28" s="116" t="str">
        <f t="shared" si="5"/>
        <v/>
      </c>
      <c r="K28" s="117" t="str">
        <f>IF(LEN(TRIM(L28))&gt;0,MAX(K13:K27)+1,"")</f>
        <v/>
      </c>
      <c r="L28" s="101"/>
      <c r="M28" s="142"/>
      <c r="N28" s="142"/>
      <c r="O28" s="142"/>
      <c r="P28" s="142"/>
      <c r="R28" s="79"/>
      <c r="S28" s="79"/>
      <c r="T28" s="41"/>
      <c r="U28" s="41"/>
      <c r="V28" s="79"/>
      <c r="W28" s="79"/>
      <c r="X28" s="79"/>
      <c r="Z28" s="3">
        <v>1</v>
      </c>
    </row>
    <row r="29" spans="2:28">
      <c r="B29" s="323"/>
      <c r="C29" s="70" t="str">
        <f>TRIM(SUBSTITUTE(SUBSTITUTE(SUBSTITUTE(SUBSTITUTE(SUBSTITUTE(SUBSTITUTE(SUBSTITUTE(SUBSTITUTE(SUBSTITUTE(CLEAN(IF(OR(LEFT(C28,1)="-",LEFT(C28,1)="="),MID(C28,2,99999),C28)),"—","-"),"–","-"),CHAR(160)," "),CHAR(9)," "),CHAR(13)," "),CHAR(10)," ")," "," ")," "," ")," "," "))</f>
        <v/>
      </c>
      <c r="D29" s="59" t="str" cm="1">
        <f t="array" ref="D29">IF(ROW()=ROW(D28),C31,INDEX(E28:E41,ROW()-ROW(D28)))</f>
        <v/>
      </c>
      <c r="E29" s="114" t="str">
        <f>IF(OR(D29="",C30="",C30&lt;=0,F29=""),"",TRIM(MID(D29,LEN(F29)+1+IF(MID(D29,LEN(F29)+1,1)=" ",1,0),99999)))</f>
        <v/>
      </c>
      <c r="F29" s="59" t="str">
        <f>IF(OR(G29="",G29=0,G29="0"),"",IF(LEN(G29)&lt;=C30,G29,IF(LEN(SUBSTITUTE(H29," ",""))=C30+1,LEFT(G29,C30),LEFT(G29,FIND("§",SUBSTITUTE(H29," ","§",LEN(H29)-LEN(SUBSTITUTE(H29," ",""))))-1))))</f>
        <v/>
      </c>
      <c r="G29" s="59" t="str">
        <f t="shared" si="3"/>
        <v/>
      </c>
      <c r="H29" s="59" t="str">
        <f>IF(OR(G29="",G29=0,G29="0"),"",LEFT(G29,C30+1))</f>
        <v/>
      </c>
      <c r="I29" s="115" t="str">
        <f t="shared" si="4"/>
        <v/>
      </c>
      <c r="J29" s="116" t="str">
        <f t="shared" si="5"/>
        <v/>
      </c>
      <c r="K29" s="117" t="str">
        <f>IF(LEN(TRIM(L29))&gt;0,MAX(K13:K28)+1,"")</f>
        <v/>
      </c>
      <c r="L29" s="101"/>
      <c r="M29" s="142"/>
      <c r="N29" s="142"/>
      <c r="O29" s="142"/>
      <c r="P29" s="142"/>
      <c r="R29" s="126" t="s">
        <v>109</v>
      </c>
      <c r="S29" s="41"/>
      <c r="T29" s="41"/>
      <c r="U29" s="41"/>
      <c r="V29" s="79"/>
      <c r="W29" s="79"/>
      <c r="X29" s="79"/>
      <c r="Z29" s="3">
        <v>1</v>
      </c>
    </row>
    <row r="30" spans="2:28">
      <c r="B30" s="323"/>
      <c r="C30" s="121">
        <f>M11</f>
        <v>120</v>
      </c>
      <c r="D30" s="59" t="str" cm="1">
        <f t="array" ref="D30">IF(ROW()=ROW(D28),C31,INDEX(E28:E41,ROW()-ROW(D28)))</f>
        <v/>
      </c>
      <c r="E30" s="114" t="str">
        <f>IF(OR(D30="",C30="",C30&lt;=0,F30=""),"",TRIM(MID(D30,LEN(F30)+1+IF(MID(D30,LEN(F30)+1,1)=" ",1,0),99999)))</f>
        <v/>
      </c>
      <c r="F30" s="59" t="str">
        <f>IF(OR(G30="",G30=0,G30="0"),"",IF(LEN(G30)&lt;=C30,G30,IF(LEN(SUBSTITUTE(H30," ",""))=C30+1,LEFT(G30,C30),LEFT(G30,FIND("§",SUBSTITUTE(H30," ","§",LEN(H30)-LEN(SUBSTITUTE(H30," ",""))))-1))))</f>
        <v/>
      </c>
      <c r="G30" s="59" t="str">
        <f t="shared" si="3"/>
        <v/>
      </c>
      <c r="H30" s="59" t="str">
        <f>IF(OR(G30="",G30=0,G30="0"),"",LEFT(G30,C30+1))</f>
        <v/>
      </c>
      <c r="I30" s="115" t="str">
        <f t="shared" si="4"/>
        <v/>
      </c>
      <c r="J30" s="116" t="str">
        <f t="shared" si="5"/>
        <v/>
      </c>
      <c r="K30" s="117" t="str">
        <f>IF(LEN(TRIM(L30))&gt;0,MAX(K13:K29)+1,"")</f>
        <v/>
      </c>
      <c r="L30" s="101"/>
      <c r="M30" s="142"/>
      <c r="N30" s="142"/>
      <c r="O30" s="142"/>
      <c r="P30" s="142"/>
      <c r="R30" s="79" t="s">
        <v>110</v>
      </c>
      <c r="S30" s="41"/>
      <c r="T30" s="41"/>
      <c r="U30" s="41"/>
      <c r="V30" s="79"/>
      <c r="W30" s="79"/>
      <c r="X30" s="79"/>
      <c r="Z30" s="3">
        <v>1</v>
      </c>
    </row>
    <row r="31" spans="2:28">
      <c r="B31" s="323"/>
      <c r="C31" s="70" t="str">
        <f>IF(UPPER(TRIM(C12))="X",C35,C29)</f>
        <v/>
      </c>
      <c r="D31" s="59" t="str" cm="1">
        <f t="array" ref="D31">IF(ROW()=ROW(D28),C31,INDEX(E28:E41,ROW()-ROW(D28)))</f>
        <v/>
      </c>
      <c r="E31" s="114" t="str">
        <f>IF(OR(D31="",C30="",C30&lt;=0,F31=""),"",TRIM(MID(D31,LEN(F31)+1+IF(MID(D31,LEN(F31)+1,1)=" ",1,0),99999)))</f>
        <v/>
      </c>
      <c r="F31" s="59" t="str">
        <f>IF(OR(G31="",G31=0,G31="0"),"",IF(LEN(G31)&lt;=C30,G31,IF(LEN(SUBSTITUTE(H31," ",""))=C30+1,LEFT(G31,C30),LEFT(G31,FIND("§",SUBSTITUTE(H31," ","§",LEN(H31)-LEN(SUBSTITUTE(H31," ",""))))-1))))</f>
        <v/>
      </c>
      <c r="G31" s="59" t="str">
        <f t="shared" si="3"/>
        <v/>
      </c>
      <c r="H31" s="59" t="str">
        <f>IF(OR(G31="",G31=0,G31="0"),"",LEFT(G31,C30+1))</f>
        <v/>
      </c>
      <c r="I31" s="115" t="str">
        <f t="shared" si="4"/>
        <v/>
      </c>
      <c r="J31" s="116" t="str">
        <f t="shared" si="5"/>
        <v/>
      </c>
      <c r="K31" s="117" t="str">
        <f>IF(LEN(TRIM(L31))&gt;0,MAX(K13:K30)+1,"")</f>
        <v/>
      </c>
      <c r="L31" s="101"/>
      <c r="M31" s="142"/>
      <c r="N31" s="142"/>
      <c r="O31" s="142"/>
      <c r="P31" s="142"/>
      <c r="R31" s="79"/>
      <c r="S31" s="41"/>
      <c r="T31" s="41"/>
      <c r="U31" s="41"/>
      <c r="V31" s="79"/>
      <c r="W31" s="79"/>
      <c r="X31" s="79"/>
      <c r="Z31" s="3">
        <v>1</v>
      </c>
    </row>
    <row r="32" spans="2:28">
      <c r="B32" s="323"/>
      <c r="C32" s="123" t="str">
        <f>TRIM(SUBSTITUTE(SUBSTITUTE(SUBSTITUTE(SUBSTITUTE(SUBSTITUTE(SUBSTITUTE(SUBSTITUTE(SUBSTITUTE(SUBSTITUTE(SUBSTITUTE(C29,","," "),";"," "),":"," "),"!"," "),"?"," "),"…"," "),"»"," "),"«"," "),"/"," "),"."," "))</f>
        <v/>
      </c>
      <c r="D32" s="59" t="str" cm="1">
        <f t="array" ref="D32">IF(ROW()=ROW(D28),C31,INDEX(E28:E41,ROW()-ROW(D28)))</f>
        <v/>
      </c>
      <c r="E32" s="114" t="str">
        <f>IF(OR(D32="",C30="",C30&lt;=0,F32=""),"",TRIM(MID(D32,LEN(F32)+1+IF(MID(D32,LEN(F32)+1,1)=" ",1,0),99999)))</f>
        <v/>
      </c>
      <c r="F32" s="59" t="str">
        <f>IF(OR(G32="",G32=0,G32="0"),"",IF(LEN(G32)&lt;=C30,G32,IF(LEN(SUBSTITUTE(H32," ",""))=C30+1,LEFT(G32,C30),LEFT(G32,FIND("§",SUBSTITUTE(H32," ","§",LEN(H32)-LEN(SUBSTITUTE(H32," ",""))))-1))))</f>
        <v/>
      </c>
      <c r="G32" s="59" t="str">
        <f t="shared" si="3"/>
        <v/>
      </c>
      <c r="H32" s="59" t="str">
        <f>IF(OR(G32="",G32=0,G32="0"),"",LEFT(G32,C30+1))</f>
        <v/>
      </c>
      <c r="I32" s="115" t="str">
        <f t="shared" si="4"/>
        <v/>
      </c>
      <c r="J32" s="116" t="str">
        <f t="shared" si="5"/>
        <v/>
      </c>
      <c r="K32" s="117" t="str">
        <f>IF(LEN(TRIM(L32))&gt;0,MAX(K13:K31)+1,"")</f>
        <v/>
      </c>
      <c r="L32" s="101"/>
      <c r="M32" s="142"/>
      <c r="N32" s="142"/>
      <c r="O32" s="142"/>
      <c r="P32" s="142"/>
      <c r="R32" s="126" t="s">
        <v>111</v>
      </c>
      <c r="S32" s="41"/>
      <c r="T32" s="41"/>
      <c r="U32" s="41"/>
      <c r="V32" s="79"/>
      <c r="W32" s="79"/>
      <c r="X32" s="79"/>
      <c r="Z32" s="3">
        <v>1</v>
      </c>
    </row>
    <row r="33" spans="2:26">
      <c r="B33" s="323"/>
      <c r="C33" s="59" t="str">
        <f>TRIM(SUBSTITUTE(SUBSTITUTE(SUBSTITUTE(SUBSTITUTE(SUBSTITUTE(SUBSTITUTE(SUBSTITUTE(SUBSTITUTE(C32,"("," "),")"," "),CHAR(34)," "),"-"," "),"_"," "),"&lt;"," "),"&gt;"," "),"="," "))</f>
        <v/>
      </c>
      <c r="D33" s="59" t="str" cm="1">
        <f t="array" ref="D33">IF(ROW()=ROW(D28),C31,INDEX(E28:E41,ROW()-ROW(D28)))</f>
        <v/>
      </c>
      <c r="E33" s="114" t="str">
        <f>IF(OR(D33="",C30="",C30&lt;=0,F33=""),"",TRIM(MID(D33,LEN(F33)+1+IF(MID(D33,LEN(F33)+1,1)=" ",1,0),99999)))</f>
        <v/>
      </c>
      <c r="F33" s="59" t="str">
        <f>IF(OR(G33="",G33=0,G33="0"),"",IF(LEN(G33)&lt;=C30,G33,IF(LEN(SUBSTITUTE(H33," ",""))=C30+1,LEFT(G33,C30),LEFT(G33,FIND("§",SUBSTITUTE(H33," ","§",LEN(H33)-LEN(SUBSTITUTE(H33," ",""))))-1))))</f>
        <v/>
      </c>
      <c r="G33" s="59" t="str">
        <f t="shared" si="3"/>
        <v/>
      </c>
      <c r="H33" s="59" t="str">
        <f>IF(OR(G33="",G33=0,G33="0"),"",LEFT(G33,C30+1))</f>
        <v/>
      </c>
      <c r="I33" s="115" t="str">
        <f t="shared" si="4"/>
        <v/>
      </c>
      <c r="J33" s="116" t="str">
        <f t="shared" si="5"/>
        <v/>
      </c>
      <c r="K33" s="117" t="str">
        <f>IF(LEN(TRIM(L33))&gt;0,MAX(K13:K32)+1,"")</f>
        <v/>
      </c>
      <c r="L33" s="101"/>
      <c r="M33" s="142"/>
      <c r="N33" s="142"/>
      <c r="O33" s="142"/>
      <c r="P33" s="142"/>
      <c r="R33" s="79" t="s">
        <v>112</v>
      </c>
      <c r="S33" s="41"/>
      <c r="T33" s="41"/>
      <c r="U33" s="41"/>
      <c r="V33" s="79"/>
      <c r="W33" s="79"/>
      <c r="X33" s="79"/>
      <c r="Z33" s="3">
        <v>1</v>
      </c>
    </row>
    <row r="34" spans="2:26">
      <c r="B34" s="323"/>
      <c r="C34" s="70" t="str">
        <f>TRIM(SUBSTITUTE(SUBSTITUTE(SUBSTITUTE(SUBSTITUTE(C33,"►"," "),"▼"," "),"▲"," "),"◄"," "))</f>
        <v/>
      </c>
      <c r="D34" s="59" t="str" cm="1">
        <f t="array" ref="D34">IF(ROW()=ROW(D28),C31,INDEX(E28:E41,ROW()-ROW(D28)))</f>
        <v/>
      </c>
      <c r="E34" s="114" t="str">
        <f>IF(OR(D34="",C30="",C30&lt;=0,F34=""),"",TRIM(MID(D34,LEN(F34)+1+IF(MID(D34,LEN(F34)+1,1)=" ",1,0),99999)))</f>
        <v/>
      </c>
      <c r="F34" s="59" t="str">
        <f>IF(OR(G34="",G34=0,G34="0"),"",IF(LEN(G34)&lt;=C30,G34,IF(LEN(SUBSTITUTE(H34," ",""))=C30+1,LEFT(G34,C30),LEFT(G34,FIND("§",SUBSTITUTE(H34," ","§",LEN(H34)-LEN(SUBSTITUTE(H34," ",""))))-1))))</f>
        <v/>
      </c>
      <c r="G34" s="59" t="str">
        <f t="shared" si="3"/>
        <v/>
      </c>
      <c r="H34" s="59" t="str">
        <f>IF(OR(G34="",G34=0,G34="0"),"",LEFT(G34,C30+1))</f>
        <v/>
      </c>
      <c r="I34" s="115" t="str">
        <f t="shared" si="4"/>
        <v/>
      </c>
      <c r="J34" s="116" t="str">
        <f t="shared" si="5"/>
        <v/>
      </c>
      <c r="K34" s="117" t="str">
        <f>IF(LEN(TRIM(L34))&gt;0,MAX(K13:K33)+1,"")</f>
        <v/>
      </c>
      <c r="L34" s="101"/>
      <c r="M34" s="142"/>
      <c r="N34" s="142"/>
      <c r="O34" s="142"/>
      <c r="P34" s="142"/>
      <c r="R34" s="79"/>
      <c r="S34" s="41"/>
      <c r="T34" s="41"/>
      <c r="U34" s="41"/>
      <c r="V34" s="79"/>
      <c r="W34" s="79"/>
      <c r="X34" s="79"/>
      <c r="Z34" s="3">
        <v>1</v>
      </c>
    </row>
    <row r="35" spans="2:26">
      <c r="B35" s="323"/>
      <c r="C35" s="70" t="str">
        <f>TRIM(SUBSTITUTE(SUBSTITUTE(C34,"“"," "),"”"," "))</f>
        <v/>
      </c>
      <c r="D35" s="59" t="str" cm="1">
        <f t="array" ref="D35">IF(ROW()=ROW(D28),C31,INDEX(E28:E41,ROW()-ROW(D28)))</f>
        <v/>
      </c>
      <c r="E35" s="114" t="str">
        <f>IF(OR(D35="",C30="",C30&lt;=0,F35=""),"",TRIM(MID(D35,LEN(F35)+1+IF(MID(D35,LEN(F35)+1,1)=" ",1,0),99999)))</f>
        <v/>
      </c>
      <c r="F35" s="59" t="str">
        <f>IF(OR(G35="",G35=0,G35="0"),"",IF(LEN(G35)&lt;=C30,G35,IF(LEN(SUBSTITUTE(H35," ",""))=C30+1,LEFT(G35,C30),LEFT(G35,FIND("§",SUBSTITUTE(H35," ","§",LEN(H35)-LEN(SUBSTITUTE(H35," ",""))))-1))))</f>
        <v/>
      </c>
      <c r="G35" s="59" t="str">
        <f t="shared" si="3"/>
        <v/>
      </c>
      <c r="H35" s="59" t="str">
        <f>IF(OR(G35="",G35=0,G35="0"),"",LEFT(G35,C30+1))</f>
        <v/>
      </c>
      <c r="I35" s="115" t="str">
        <f t="shared" si="4"/>
        <v/>
      </c>
      <c r="J35" s="116" t="str">
        <f t="shared" si="5"/>
        <v/>
      </c>
      <c r="K35" s="117" t="str">
        <f>IF(LEN(TRIM(L35))&gt;0,MAX(K13:K34)+1,"")</f>
        <v/>
      </c>
      <c r="L35" s="101"/>
      <c r="M35" s="142"/>
      <c r="N35" s="142"/>
      <c r="O35" s="142"/>
      <c r="P35" s="142"/>
      <c r="R35" s="126" t="s">
        <v>113</v>
      </c>
      <c r="S35" s="79"/>
      <c r="T35" s="79"/>
      <c r="U35" s="79"/>
      <c r="V35" s="79"/>
      <c r="W35" s="79"/>
      <c r="X35" s="79"/>
      <c r="Z35" s="3">
        <v>1</v>
      </c>
    </row>
    <row r="36" spans="2:26" ht="15.75" customHeight="1">
      <c r="B36" s="323"/>
      <c r="C36" s="70"/>
      <c r="D36" s="59" t="str" cm="1">
        <f t="array" ref="D36">IF(ROW()=ROW(D28),C31,INDEX(E28:E41,ROW()-ROW(D28)))</f>
        <v/>
      </c>
      <c r="E36" s="114" t="str">
        <f>IF(OR(D36="",C30="",C30&lt;=0,F36=""),"",TRIM(MID(D36,LEN(F36)+1+IF(MID(D36,LEN(F36)+1,1)=" ",1,0),99999)))</f>
        <v/>
      </c>
      <c r="F36" s="59" t="str">
        <f>IF(OR(G36="",G36=0,G36="0"),"",IF(LEN(G36)&lt;=C30,G36,IF(LEN(SUBSTITUTE(H36," ",""))=C30+1,LEFT(G36,C30),LEFT(G36,FIND("§",SUBSTITUTE(H36," ","§",LEN(H36)-LEN(SUBSTITUTE(H36," ",""))))-1))))</f>
        <v/>
      </c>
      <c r="G36" s="59" t="str">
        <f t="shared" si="3"/>
        <v/>
      </c>
      <c r="H36" s="59" t="str">
        <f>IF(OR(G36="",G36=0,G36="0"),"",LEFT(G36,C30+1))</f>
        <v/>
      </c>
      <c r="I36" s="115" t="str">
        <f t="shared" si="4"/>
        <v/>
      </c>
      <c r="J36" s="116" t="str">
        <f t="shared" si="5"/>
        <v/>
      </c>
      <c r="K36" s="117" t="str">
        <f>IF(LEN(TRIM(L36))&gt;0,MAX(K13:K35)+1,"")</f>
        <v/>
      </c>
      <c r="L36" s="101"/>
      <c r="M36" s="142"/>
      <c r="N36" s="142"/>
      <c r="O36" s="142"/>
      <c r="P36" s="142"/>
      <c r="R36" s="79" t="s">
        <v>114</v>
      </c>
      <c r="S36" s="79"/>
      <c r="T36" s="79"/>
      <c r="U36" s="79"/>
      <c r="V36" s="79"/>
      <c r="W36" s="79"/>
      <c r="X36" s="79"/>
      <c r="Z36" s="3">
        <v>1</v>
      </c>
    </row>
    <row r="37" spans="2:26">
      <c r="B37" s="323"/>
      <c r="C37" s="70"/>
      <c r="D37" s="59" t="str" cm="1">
        <f t="array" ref="D37">IF(ROW()=ROW(D28),C31,INDEX(E28:E41,ROW()-ROW(D28)))</f>
        <v/>
      </c>
      <c r="E37" s="114" t="str">
        <f>IF(OR(D37="",C30="",C30&lt;=0,F37=""),"",TRIM(MID(D37,LEN(F37)+1+IF(MID(D37,LEN(F37)+1,1)=" ",1,0),99999)))</f>
        <v/>
      </c>
      <c r="F37" s="59" t="str">
        <f>IF(OR(G37="",G37=0,G37="0"),"",IF(LEN(G37)&lt;=C30,G37,IF(LEN(SUBSTITUTE(H37," ",""))=C30+1,LEFT(G37,C30),LEFT(G37,FIND("§",SUBSTITUTE(H37," ","§",LEN(H37)-LEN(SUBSTITUTE(H37," ",""))))-1))))</f>
        <v/>
      </c>
      <c r="G37" s="59" t="str">
        <f t="shared" si="3"/>
        <v/>
      </c>
      <c r="H37" s="59" t="str">
        <f>IF(OR(G37="",G37=0,G37="0"),"",LEFT(G37,C30+1))</f>
        <v/>
      </c>
      <c r="I37" s="115" t="str">
        <f t="shared" si="4"/>
        <v/>
      </c>
      <c r="J37" s="116" t="str">
        <f t="shared" si="5"/>
        <v/>
      </c>
      <c r="K37" s="117" t="str">
        <f>IF(LEN(TRIM(L37))&gt;0,MAX(K13:K36)+1,"")</f>
        <v/>
      </c>
      <c r="L37" s="101"/>
      <c r="M37" s="142"/>
      <c r="N37" s="142"/>
      <c r="O37" s="142"/>
      <c r="P37" s="142"/>
      <c r="R37" s="79"/>
      <c r="S37" s="79"/>
      <c r="T37" s="79"/>
      <c r="U37" s="79"/>
      <c r="V37" s="79"/>
      <c r="W37" s="79"/>
      <c r="X37" s="79"/>
      <c r="Z37" s="3">
        <v>1</v>
      </c>
    </row>
    <row r="38" spans="2:26">
      <c r="B38" s="323"/>
      <c r="C38" s="70"/>
      <c r="D38" s="59" t="str" cm="1">
        <f t="array" ref="D38">IF(ROW()=ROW(D28),C31,INDEX(E28:E41,ROW()-ROW(D28)))</f>
        <v/>
      </c>
      <c r="E38" s="114" t="str">
        <f>IF(OR(D38="",C30="",C30&lt;=0,F38=""),"",TRIM(MID(D38,LEN(F38)+1+IF(MID(D38,LEN(F38)+1,1)=" ",1,0),99999)))</f>
        <v/>
      </c>
      <c r="F38" s="59" t="str">
        <f>IF(OR(G38="",G38=0,G38="0"),"",IF(LEN(G38)&lt;=C30,G38,IF(LEN(SUBSTITUTE(H38," ",""))=C30+1,LEFT(G38,C30),LEFT(G38,FIND("§",SUBSTITUTE(H38," ","§",LEN(H38)-LEN(SUBSTITUTE(H38," ",""))))-1))))</f>
        <v/>
      </c>
      <c r="G38" s="59" t="str">
        <f t="shared" si="3"/>
        <v/>
      </c>
      <c r="H38" s="59" t="str">
        <f>IF(OR(G38="",G38=0,G38="0"),"",LEFT(G38,C30+1))</f>
        <v/>
      </c>
      <c r="I38" s="115" t="str">
        <f t="shared" si="4"/>
        <v/>
      </c>
      <c r="J38" s="116" t="str">
        <f t="shared" si="5"/>
        <v/>
      </c>
      <c r="K38" s="117" t="str">
        <f>IF(LEN(TRIM(L38))&gt;0,MAX(K13:K37)+1,"")</f>
        <v/>
      </c>
      <c r="L38" s="101"/>
      <c r="M38" s="142"/>
      <c r="N38" s="142"/>
      <c r="O38" s="142"/>
      <c r="P38" s="142"/>
      <c r="R38" s="17" t="s">
        <v>115</v>
      </c>
      <c r="S38" s="79"/>
      <c r="T38" s="79"/>
      <c r="U38" s="79"/>
      <c r="V38" s="79"/>
      <c r="W38" s="79"/>
      <c r="X38" s="79"/>
      <c r="Z38" s="3">
        <v>1</v>
      </c>
    </row>
    <row r="39" spans="2:26">
      <c r="B39" s="323"/>
      <c r="C39" s="70"/>
      <c r="D39" s="59" t="str" cm="1">
        <f t="array" ref="D39">IF(ROW()=ROW(D28),C31,INDEX(E28:E41,ROW()-ROW(D28)))</f>
        <v/>
      </c>
      <c r="E39" s="114" t="str">
        <f>IF(OR(D39="",C30="",C30&lt;=0,F39=""),"",TRIM(MID(D39,LEN(F39)+1+IF(MID(D39,LEN(F39)+1,1)=" ",1,0),99999)))</f>
        <v/>
      </c>
      <c r="F39" s="59" t="str">
        <f>IF(OR(G39="",G39=0,G39="0"),"",IF(LEN(G39)&lt;=C30,G39,IF(LEN(SUBSTITUTE(H39," ",""))=C30+1,LEFT(G39,C30),LEFT(G39,FIND("§",SUBSTITUTE(H39," ","§",LEN(H39)-LEN(SUBSTITUTE(H39," ",""))))-1))))</f>
        <v/>
      </c>
      <c r="G39" s="59" t="str">
        <f t="shared" si="3"/>
        <v/>
      </c>
      <c r="H39" s="59" t="str">
        <f>IF(OR(G39="",G39=0,G39="0"),"",LEFT(G39,C30+1))</f>
        <v/>
      </c>
      <c r="I39" s="115" t="str">
        <f t="shared" si="4"/>
        <v/>
      </c>
      <c r="J39" s="116" t="str">
        <f t="shared" si="5"/>
        <v/>
      </c>
      <c r="K39" s="117" t="str">
        <f>IF(LEN(TRIM(L39))&gt;0,MAX(K13:K38)+1,"")</f>
        <v/>
      </c>
      <c r="L39" s="101"/>
      <c r="M39" s="142"/>
      <c r="N39" s="142"/>
      <c r="O39" s="142"/>
      <c r="P39" s="142"/>
      <c r="R39" s="17" t="s">
        <v>116</v>
      </c>
      <c r="S39" s="79"/>
      <c r="T39" s="79"/>
      <c r="U39" s="79"/>
      <c r="V39" s="79"/>
      <c r="W39" s="79"/>
      <c r="X39" s="79"/>
      <c r="Z39" s="3">
        <v>1</v>
      </c>
    </row>
    <row r="40" spans="2:26">
      <c r="B40" s="323"/>
      <c r="C40" s="70"/>
      <c r="D40" s="59" t="str" cm="1">
        <f t="array" ref="D40">IF(ROW()=ROW(D28),C31,INDEX(E28:E41,ROW()-ROW(D28)))</f>
        <v/>
      </c>
      <c r="E40" s="114" t="str">
        <f>IF(OR(D40="",C30="",C30&lt;=0,F40=""),"",TRIM(MID(D40,LEN(F40)+1+IF(MID(D40,LEN(F40)+1,1)=" ",1,0),99999)))</f>
        <v/>
      </c>
      <c r="F40" s="59" t="str">
        <f>IF(OR(G40="",G40=0,G40="0"),"",IF(LEN(G40)&lt;=C30,G40,IF(LEN(SUBSTITUTE(H40," ",""))=C30+1,LEFT(G40,C30),LEFT(G40,FIND("§",SUBSTITUTE(H40," ","§",LEN(H40)-LEN(SUBSTITUTE(H40," ",""))))-1))))</f>
        <v/>
      </c>
      <c r="G40" s="59" t="str">
        <f t="shared" si="3"/>
        <v/>
      </c>
      <c r="H40" s="59" t="str">
        <f>IF(OR(G40="",G40=0,G40="0"),"",LEFT(G40,C30+1))</f>
        <v/>
      </c>
      <c r="I40" s="115" t="str">
        <f t="shared" si="4"/>
        <v/>
      </c>
      <c r="J40" s="116" t="str">
        <f t="shared" si="5"/>
        <v/>
      </c>
      <c r="K40" s="117" t="str">
        <f>IF(LEN(TRIM(L40))&gt;0,MAX(K13:K39)+1,"")</f>
        <v/>
      </c>
      <c r="L40" s="101"/>
      <c r="M40" s="142"/>
      <c r="N40" s="142"/>
      <c r="O40" s="142"/>
      <c r="P40" s="142"/>
      <c r="R40" s="79"/>
      <c r="S40" s="79"/>
      <c r="T40" s="79"/>
      <c r="U40" s="79"/>
      <c r="V40" s="79"/>
      <c r="W40" s="79"/>
      <c r="X40" s="79"/>
      <c r="Z40" s="3">
        <v>1</v>
      </c>
    </row>
    <row r="41" spans="2:26">
      <c r="B41" s="323"/>
      <c r="C41" s="70"/>
      <c r="D41" s="59" t="str" cm="1">
        <f t="array" ref="D41">IF(ROW()=ROW(D28),C31,INDEX(E28:E41,ROW()-ROW(D28)))</f>
        <v/>
      </c>
      <c r="E41" s="114" t="str">
        <f>IF(OR(D41="",C30="",C30&lt;=0,F41=""),"",TRIM(MID(D41,LEN(F41)+1+IF(MID(D41,LEN(F41)+1,1)=" ",1,0),99999)))</f>
        <v/>
      </c>
      <c r="F41" s="59" t="str">
        <f>IF(OR(G41="",G41=0,G41="0"),"",IF(LEN(G41)&lt;=C30,G41,IF(LEN(SUBSTITUTE(H41," ",""))=C30+1,LEFT(G41,C30),LEFT(G41,FIND("§",SUBSTITUTE(H41," ","§",LEN(H41)-LEN(SUBSTITUTE(H41," ",""))))-1))))</f>
        <v/>
      </c>
      <c r="G41" s="59" t="str">
        <f t="shared" si="3"/>
        <v/>
      </c>
      <c r="H41" s="59" t="str">
        <f>IF(OR(G41="",G41=0,G41="0"),"",LEFT(G41,C30+1))</f>
        <v/>
      </c>
      <c r="I41" s="115" t="str">
        <f t="shared" si="4"/>
        <v/>
      </c>
      <c r="J41" s="116" t="str">
        <f t="shared" si="5"/>
        <v/>
      </c>
      <c r="K41" s="117" t="str">
        <f>IF(LEN(TRIM(L41))&gt;0,MAX(K13:K40)+1,"")</f>
        <v/>
      </c>
      <c r="L41" s="101"/>
      <c r="M41" s="142"/>
      <c r="N41" s="142"/>
      <c r="O41" s="142"/>
      <c r="P41" s="142"/>
      <c r="R41" s="79" t="s">
        <v>117</v>
      </c>
      <c r="S41" s="79"/>
      <c r="T41" s="79"/>
      <c r="U41" s="79"/>
      <c r="V41" s="79"/>
      <c r="W41" s="79"/>
      <c r="X41" s="79"/>
      <c r="Z41" s="3">
        <v>1</v>
      </c>
    </row>
    <row r="42" spans="2:26">
      <c r="B42" s="323"/>
      <c r="C42" s="113" t="str">
        <f>IF(TRIM(SUBSTITUTE(M16,CHAR(160),""))="","",M16)</f>
        <v/>
      </c>
      <c r="D42" s="59" t="str" cm="1">
        <f t="array" ref="D42">IF(ROW()=ROW(D42),C45,INDEX(E42:E55,ROW()-ROW(D42)))</f>
        <v/>
      </c>
      <c r="E42" s="114" t="str">
        <f>IF(OR(D42="",C44="",C44&lt;=0,F42=""),"",TRIM(MID(D42,LEN(F42)+1+IF(MID(D42,LEN(F42)+1,1)=" ",1,0),99999)))</f>
        <v/>
      </c>
      <c r="F42" s="59" t="str">
        <f>IF(OR(G42="",G42=0,G42="0"),"",IF(LEN(G42)&lt;=C44,G42,IF(LEN(SUBSTITUTE(H42," ",""))=C44+1,LEFT(G42,C44),LEFT(G42,FIND("§",SUBSTITUTE(H42," ","§",LEN(H42)-LEN(SUBSTITUTE(H42," ",""))))-1))))</f>
        <v/>
      </c>
      <c r="G42" s="59" t="str">
        <f t="shared" si="3"/>
        <v/>
      </c>
      <c r="H42" s="59" t="str">
        <f>IF(OR(G42="",G42=0,G42="0"),"",LEFT(G42,C44+1))</f>
        <v/>
      </c>
      <c r="I42" s="115" t="str">
        <f t="shared" si="4"/>
        <v/>
      </c>
      <c r="J42" s="116" t="str">
        <f t="shared" si="5"/>
        <v/>
      </c>
      <c r="K42" s="117" t="str">
        <f>IF(LEN(TRIM(L42))&gt;0,MAX(K13:K41)+1,"")</f>
        <v/>
      </c>
      <c r="L42" s="101"/>
      <c r="M42" s="142"/>
      <c r="N42" s="142"/>
      <c r="O42" s="142"/>
      <c r="P42" s="142"/>
      <c r="R42" s="79" t="s">
        <v>118</v>
      </c>
      <c r="S42" s="79"/>
      <c r="T42" s="79"/>
      <c r="U42" s="79"/>
      <c r="V42" s="79"/>
      <c r="W42" s="79"/>
      <c r="X42" s="79"/>
      <c r="Z42" s="3">
        <v>1</v>
      </c>
    </row>
    <row r="43" spans="2:26">
      <c r="B43" s="323"/>
      <c r="C43" s="70" t="str">
        <f>TRIM(SUBSTITUTE(SUBSTITUTE(SUBSTITUTE(SUBSTITUTE(SUBSTITUTE(SUBSTITUTE(SUBSTITUTE(SUBSTITUTE(SUBSTITUTE(CLEAN(IF(OR(LEFT(C42,1)="-",LEFT(C42,1)="="),MID(C42,2,99999),C42)),"—","-"),"–","-"),CHAR(160)," "),CHAR(9)," "),CHAR(13)," "),CHAR(10)," ")," "," ")," "," ")," "," "))</f>
        <v/>
      </c>
      <c r="D43" s="59" t="str" cm="1">
        <f t="array" ref="D43">IF(ROW()=ROW(D42),C45,INDEX(E42:E55,ROW()-ROW(D42)))</f>
        <v/>
      </c>
      <c r="E43" s="114" t="str">
        <f>IF(OR(D43="",C44="",C44&lt;=0,F43=""),"",TRIM(MID(D43,LEN(F43)+1+IF(MID(D43,LEN(F43)+1,1)=" ",1,0),99999)))</f>
        <v/>
      </c>
      <c r="F43" s="59" t="str">
        <f>IF(OR(G43="",G43=0,G43="0"),"",IF(LEN(G43)&lt;=C44,G43,IF(LEN(SUBSTITUTE(H43," ",""))=C44+1,LEFT(G43,C44),LEFT(G43,FIND("§",SUBSTITUTE(H43," ","§",LEN(H43)-LEN(SUBSTITUTE(H43," ",""))))-1))))</f>
        <v/>
      </c>
      <c r="G43" s="59" t="str">
        <f t="shared" si="3"/>
        <v/>
      </c>
      <c r="H43" s="59" t="str">
        <f>IF(OR(G43="",G43=0,G43="0"),"",LEFT(G43,C44+1))</f>
        <v/>
      </c>
      <c r="I43" s="115" t="str">
        <f t="shared" si="4"/>
        <v/>
      </c>
      <c r="J43" s="116" t="str">
        <f t="shared" si="5"/>
        <v/>
      </c>
      <c r="K43" s="117" t="str">
        <f>IF(LEN(TRIM(L43))&gt;0,MAX(K13:K42)+1,"")</f>
        <v/>
      </c>
      <c r="L43" s="101"/>
      <c r="M43" s="142"/>
      <c r="N43" s="142"/>
      <c r="O43" s="142"/>
      <c r="P43" s="142"/>
      <c r="R43" s="79"/>
      <c r="S43" s="79"/>
      <c r="T43" s="79"/>
      <c r="U43" s="79"/>
      <c r="V43" s="79"/>
      <c r="W43" s="79"/>
      <c r="X43" s="79"/>
      <c r="Z43" s="3">
        <v>1</v>
      </c>
    </row>
    <row r="44" spans="2:26" ht="15.75">
      <c r="B44" s="323"/>
      <c r="C44" s="121">
        <f>M11</f>
        <v>120</v>
      </c>
      <c r="D44" s="59" t="str" cm="1">
        <f t="array" ref="D44">IF(ROW()=ROW(D42),C45,INDEX(E42:E55,ROW()-ROW(D42)))</f>
        <v/>
      </c>
      <c r="E44" s="114" t="str">
        <f>IF(OR(D44="",C44="",C44&lt;=0,F44=""),"",TRIM(MID(D44,LEN(F44)+1+IF(MID(D44,LEN(F44)+1,1)=" ",1,0),99999)))</f>
        <v/>
      </c>
      <c r="F44" s="59" t="str">
        <f>IF(OR(G44="",G44=0,G44="0"),"",IF(LEN(G44)&lt;=C44,G44,IF(LEN(SUBSTITUTE(H44," ",""))=C44+1,LEFT(G44,C44),LEFT(G44,FIND("§",SUBSTITUTE(H44," ","§",LEN(H44)-LEN(SUBSTITUTE(H44," ",""))))-1))))</f>
        <v/>
      </c>
      <c r="G44" s="59" t="str">
        <f t="shared" si="3"/>
        <v/>
      </c>
      <c r="H44" s="59" t="str">
        <f>IF(OR(G44="",G44=0,G44="0"),"",LEFT(G44,C44+1))</f>
        <v/>
      </c>
      <c r="I44" s="115" t="str">
        <f t="shared" si="4"/>
        <v/>
      </c>
      <c r="J44" s="116" t="str">
        <f t="shared" si="5"/>
        <v/>
      </c>
      <c r="K44" s="117" t="str">
        <f>IF(LEN(TRIM(L44))&gt;0,MAX(K13:K43)+1,"")</f>
        <v/>
      </c>
      <c r="L44" s="101"/>
      <c r="M44" s="142"/>
      <c r="N44" s="142"/>
      <c r="O44" s="142"/>
      <c r="P44" s="142"/>
      <c r="R44" s="127" t="s">
        <v>119</v>
      </c>
      <c r="S44" s="79"/>
      <c r="T44" s="79"/>
      <c r="U44" s="79"/>
      <c r="V44" s="79"/>
      <c r="W44" s="79"/>
      <c r="X44" s="79"/>
      <c r="Z44" s="3">
        <v>1</v>
      </c>
    </row>
    <row r="45" spans="2:26" ht="15.75">
      <c r="B45" s="323"/>
      <c r="C45" s="70" t="str">
        <f>IF(UPPER(TRIM(C12))="X",C49,C43)</f>
        <v/>
      </c>
      <c r="D45" s="59" t="str" cm="1">
        <f t="array" ref="D45">IF(ROW()=ROW(D42),C45,INDEX(E42:E55,ROW()-ROW(D42)))</f>
        <v/>
      </c>
      <c r="E45" s="114" t="str">
        <f>IF(OR(D45="",C44="",C44&lt;=0,F45=""),"",TRIM(MID(D45,LEN(F45)+1+IF(MID(D45,LEN(F45)+1,1)=" ",1,0),99999)))</f>
        <v/>
      </c>
      <c r="F45" s="59" t="str">
        <f>IF(OR(G45="",G45=0,G45="0"),"",IF(LEN(G45)&lt;=C44,G45,IF(LEN(SUBSTITUTE(H45," ",""))=C44+1,LEFT(G45,C44),LEFT(G45,FIND("§",SUBSTITUTE(H45," ","§",LEN(H45)-LEN(SUBSTITUTE(H45," ",""))))-1))))</f>
        <v/>
      </c>
      <c r="G45" s="59" t="str">
        <f t="shared" si="3"/>
        <v/>
      </c>
      <c r="H45" s="59" t="str">
        <f>IF(OR(G45="",G45=0,G45="0"),"",LEFT(G45,C44+1))</f>
        <v/>
      </c>
      <c r="I45" s="115" t="str">
        <f t="shared" si="4"/>
        <v/>
      </c>
      <c r="J45" s="116" t="str">
        <f t="shared" si="5"/>
        <v/>
      </c>
      <c r="K45" s="117" t="str">
        <f>IF(LEN(TRIM(L45))&gt;0,MAX(K13:K44)+1,"")</f>
        <v/>
      </c>
      <c r="L45" s="101"/>
      <c r="M45" s="142"/>
      <c r="N45" s="142"/>
      <c r="O45" s="142"/>
      <c r="P45" s="142"/>
      <c r="R45" s="127" t="s">
        <v>120</v>
      </c>
      <c r="S45" s="79"/>
      <c r="T45" s="79"/>
      <c r="U45" s="79"/>
      <c r="V45" s="79"/>
      <c r="W45" s="79"/>
      <c r="X45" s="79"/>
      <c r="Z45" s="3">
        <v>1</v>
      </c>
    </row>
    <row r="46" spans="2:26" ht="15.75">
      <c r="B46" s="323"/>
      <c r="C46" s="123" t="str">
        <f>TRIM(SUBSTITUTE(SUBSTITUTE(SUBSTITUTE(SUBSTITUTE(SUBSTITUTE(SUBSTITUTE(SUBSTITUTE(SUBSTITUTE(SUBSTITUTE(SUBSTITUTE(C43,","," "),";"," "),":"," "),"!"," "),"?"," "),"…"," "),"»"," "),"«"," "),"/"," "),"."," "))</f>
        <v/>
      </c>
      <c r="D46" s="59" t="str" cm="1">
        <f t="array" ref="D46">IF(ROW()=ROW(D42),C45,INDEX(E42:E55,ROW()-ROW(D42)))</f>
        <v/>
      </c>
      <c r="E46" s="114" t="str">
        <f>IF(OR(D46="",C44="",C44&lt;=0,F46=""),"",TRIM(MID(D46,LEN(F46)+1+IF(MID(D46,LEN(F46)+1,1)=" ",1,0),99999)))</f>
        <v/>
      </c>
      <c r="F46" s="59" t="str">
        <f>IF(OR(G46="",G46=0,G46="0"),"",IF(LEN(G46)&lt;=C44,G46,IF(LEN(SUBSTITUTE(H46," ",""))=C44+1,LEFT(G46,C44),LEFT(G46,FIND("§",SUBSTITUTE(H46," ","§",LEN(H46)-LEN(SUBSTITUTE(H46," ",""))))-1))))</f>
        <v/>
      </c>
      <c r="G46" s="59" t="str">
        <f t="shared" si="3"/>
        <v/>
      </c>
      <c r="H46" s="59" t="str">
        <f>IF(OR(G46="",G46=0,G46="0"),"",LEFT(G46,C44+1))</f>
        <v/>
      </c>
      <c r="I46" s="115" t="str">
        <f t="shared" si="4"/>
        <v/>
      </c>
      <c r="J46" s="116" t="str">
        <f t="shared" si="5"/>
        <v/>
      </c>
      <c r="K46" s="117" t="str">
        <f>IF(LEN(TRIM(L46))&gt;0,MAX(K13:K45)+1,"")</f>
        <v/>
      </c>
      <c r="L46" s="101"/>
      <c r="M46" s="142"/>
      <c r="N46" s="142"/>
      <c r="O46" s="142"/>
      <c r="P46" s="142"/>
      <c r="R46" s="128" t="s">
        <v>121</v>
      </c>
      <c r="S46" s="79"/>
      <c r="T46" s="79"/>
      <c r="U46" s="79"/>
      <c r="V46" s="79"/>
      <c r="W46" s="79"/>
      <c r="X46" s="79"/>
      <c r="Z46" s="3">
        <v>1</v>
      </c>
    </row>
    <row r="47" spans="2:26">
      <c r="B47" s="323"/>
      <c r="C47" s="59" t="str">
        <f>TRIM(SUBSTITUTE(SUBSTITUTE(SUBSTITUTE(SUBSTITUTE(SUBSTITUTE(SUBSTITUTE(SUBSTITUTE(SUBSTITUTE(C46,"("," "),")"," "),CHAR(34)," "),"-"," "),"_"," "),"&lt;"," "),"&gt;"," "),"="," "))</f>
        <v/>
      </c>
      <c r="D47" s="59" t="str" cm="1">
        <f t="array" ref="D47">IF(ROW()=ROW(D42),C45,INDEX(E42:E55,ROW()-ROW(D42)))</f>
        <v/>
      </c>
      <c r="E47" s="114" t="str">
        <f>IF(OR(D47="",C44="",C44&lt;=0,F47=""),"",TRIM(MID(D47,LEN(F47)+1+IF(MID(D47,LEN(F47)+1,1)=" ",1,0),99999)))</f>
        <v/>
      </c>
      <c r="F47" s="59" t="str">
        <f>IF(OR(G47="",G47=0,G47="0"),"",IF(LEN(G47)&lt;=C44,G47,IF(LEN(SUBSTITUTE(H47," ",""))=C44+1,LEFT(G47,C44),LEFT(G47,FIND("§",SUBSTITUTE(H47," ","§",LEN(H47)-LEN(SUBSTITUTE(H47," ",""))))-1))))</f>
        <v/>
      </c>
      <c r="G47" s="59" t="str">
        <f t="shared" si="3"/>
        <v/>
      </c>
      <c r="H47" s="59" t="str">
        <f>IF(OR(G47="",G47=0,G47="0"),"",LEFT(G47,C44+1))</f>
        <v/>
      </c>
      <c r="I47" s="115" t="str">
        <f t="shared" si="4"/>
        <v/>
      </c>
      <c r="J47" s="116" t="str">
        <f t="shared" si="5"/>
        <v/>
      </c>
      <c r="K47" s="117" t="str">
        <f>IF(LEN(TRIM(L47))&gt;0,MAX(K13:K46)+1,"")</f>
        <v/>
      </c>
      <c r="L47" s="101"/>
      <c r="M47" s="142"/>
      <c r="N47" s="142"/>
      <c r="O47" s="142"/>
      <c r="P47" s="142"/>
      <c r="R47" s="79" t="s">
        <v>122</v>
      </c>
      <c r="S47" s="79"/>
      <c r="T47" s="79"/>
      <c r="U47" s="79"/>
      <c r="V47" s="79"/>
      <c r="W47" s="79"/>
      <c r="X47" s="79"/>
      <c r="Z47" s="3">
        <v>1</v>
      </c>
    </row>
    <row r="48" spans="2:26">
      <c r="B48" s="323"/>
      <c r="C48" s="70" t="str">
        <f>TRIM(SUBSTITUTE(SUBSTITUTE(SUBSTITUTE(SUBSTITUTE(C47,"►"," "),"▼"," "),"▲"," "),"◄"," "))</f>
        <v/>
      </c>
      <c r="D48" s="59" t="str" cm="1">
        <f t="array" ref="D48">IF(ROW()=ROW(D42),C45,INDEX(E42:E55,ROW()-ROW(D42)))</f>
        <v/>
      </c>
      <c r="E48" s="114" t="str">
        <f>IF(OR(D48="",C44="",C44&lt;=0,F48=""),"",TRIM(MID(D48,LEN(F48)+1+IF(MID(D48,LEN(F48)+1,1)=" ",1,0),99999)))</f>
        <v/>
      </c>
      <c r="F48" s="59" t="str">
        <f>IF(OR(G48="",G48=0,G48="0"),"",IF(LEN(G48)&lt;=C44,G48,IF(LEN(SUBSTITUTE(H48," ",""))=C44+1,LEFT(G48,C44),LEFT(G48,FIND("§",SUBSTITUTE(H48," ","§",LEN(H48)-LEN(SUBSTITUTE(H48," ",""))))-1))))</f>
        <v/>
      </c>
      <c r="G48" s="59" t="str">
        <f t="shared" si="3"/>
        <v/>
      </c>
      <c r="H48" s="59" t="str">
        <f>IF(OR(G48="",G48=0,G48="0"),"",LEFT(G48,C44+1))</f>
        <v/>
      </c>
      <c r="I48" s="115" t="str">
        <f t="shared" si="4"/>
        <v/>
      </c>
      <c r="J48" s="116" t="str">
        <f t="shared" si="5"/>
        <v/>
      </c>
      <c r="K48" s="117" t="str">
        <f>IF(LEN(TRIM(L48))&gt;0,MAX(K13:K47)+1,"")</f>
        <v/>
      </c>
      <c r="L48" s="101"/>
      <c r="M48" s="142"/>
      <c r="N48" s="142"/>
      <c r="O48" s="142"/>
      <c r="P48" s="142"/>
      <c r="R48" s="79" t="s">
        <v>123</v>
      </c>
      <c r="S48" s="79"/>
      <c r="T48" s="79"/>
      <c r="U48" s="79"/>
      <c r="V48" s="79"/>
      <c r="W48" s="79"/>
      <c r="X48" s="79"/>
      <c r="Z48" s="3">
        <v>1</v>
      </c>
    </row>
    <row r="49" spans="2:26">
      <c r="B49" s="323"/>
      <c r="C49" s="70" t="str">
        <f>TRIM(SUBSTITUTE(SUBSTITUTE(C48,"“"," "),"”"," "))</f>
        <v/>
      </c>
      <c r="D49" s="59" t="str" cm="1">
        <f t="array" ref="D49">IF(ROW()=ROW(D42),C45,INDEX(E42:E55,ROW()-ROW(D42)))</f>
        <v/>
      </c>
      <c r="E49" s="114" t="str">
        <f>IF(OR(D49="",C44="",C44&lt;=0,F49=""),"",TRIM(MID(D49,LEN(F49)+1+IF(MID(D49,LEN(F49)+1,1)=" ",1,0),99999)))</f>
        <v/>
      </c>
      <c r="F49" s="59" t="str">
        <f>IF(OR(G49="",G49=0,G49="0"),"",IF(LEN(G49)&lt;=C44,G49,IF(LEN(SUBSTITUTE(H49," ",""))=C44+1,LEFT(G49,C44),LEFT(G49,FIND("§",SUBSTITUTE(H49," ","§",LEN(H49)-LEN(SUBSTITUTE(H49," ",""))))-1))))</f>
        <v/>
      </c>
      <c r="G49" s="59" t="str">
        <f t="shared" si="3"/>
        <v/>
      </c>
      <c r="H49" s="59" t="str">
        <f>IF(OR(G49="",G49=0,G49="0"),"",LEFT(G49,C44+1))</f>
        <v/>
      </c>
      <c r="I49" s="115" t="str">
        <f t="shared" si="4"/>
        <v/>
      </c>
      <c r="J49" s="116" t="str">
        <f t="shared" si="5"/>
        <v/>
      </c>
      <c r="K49" s="117" t="str">
        <f>IF(LEN(TRIM(L49))&gt;0,MAX(K13:K48)+1,"")</f>
        <v/>
      </c>
      <c r="L49" s="101"/>
      <c r="M49" s="142"/>
      <c r="N49" s="142"/>
      <c r="O49" s="142"/>
      <c r="P49" s="142"/>
      <c r="R49" s="79"/>
      <c r="S49" s="79"/>
      <c r="T49" s="79"/>
      <c r="U49" s="79"/>
      <c r="V49" s="79"/>
      <c r="W49" s="79"/>
      <c r="X49" s="79"/>
      <c r="Z49" s="3">
        <v>1</v>
      </c>
    </row>
    <row r="50" spans="2:26" ht="15.75">
      <c r="B50" s="323"/>
      <c r="C50" s="70"/>
      <c r="D50" s="59" t="str" cm="1">
        <f t="array" ref="D50">IF(ROW()=ROW(D42),C45,INDEX(E42:E55,ROW()-ROW(D42)))</f>
        <v/>
      </c>
      <c r="E50" s="114" t="str">
        <f>IF(OR(D50="",C44="",C44&lt;=0,F50=""),"",TRIM(MID(D50,LEN(F50)+1+IF(MID(D50,LEN(F50)+1,1)=" ",1,0),99999)))</f>
        <v/>
      </c>
      <c r="F50" s="59" t="str">
        <f>IF(OR(G50="",G50=0,G50="0"),"",IF(LEN(G50)&lt;=C44,G50,IF(LEN(SUBSTITUTE(H50," ",""))=C44+1,LEFT(G50,C44),LEFT(G50,FIND("§",SUBSTITUTE(H50," ","§",LEN(H50)-LEN(SUBSTITUTE(H50," ",""))))-1))))</f>
        <v/>
      </c>
      <c r="G50" s="59" t="str">
        <f t="shared" si="3"/>
        <v/>
      </c>
      <c r="H50" s="59" t="str">
        <f>IF(OR(G50="",G50=0,G50="0"),"",LEFT(G50,C44+1))</f>
        <v/>
      </c>
      <c r="I50" s="115" t="str">
        <f t="shared" si="4"/>
        <v/>
      </c>
      <c r="J50" s="116" t="str">
        <f t="shared" si="5"/>
        <v/>
      </c>
      <c r="K50" s="117" t="str">
        <f>IF(LEN(TRIM(L50))&gt;0,MAX(K13:K49)+1,"")</f>
        <v/>
      </c>
      <c r="L50" s="101"/>
      <c r="M50" s="142"/>
      <c r="N50" s="142"/>
      <c r="O50" s="142"/>
      <c r="P50" s="142"/>
      <c r="R50" s="129" t="s">
        <v>124</v>
      </c>
      <c r="S50" s="79"/>
      <c r="T50" s="79"/>
      <c r="U50" s="79"/>
      <c r="V50" s="79"/>
      <c r="W50" s="79"/>
      <c r="X50" s="79"/>
      <c r="Z50" s="3">
        <v>1</v>
      </c>
    </row>
    <row r="51" spans="2:26">
      <c r="B51" s="323"/>
      <c r="C51" s="70"/>
      <c r="D51" s="59" t="str" cm="1">
        <f t="array" ref="D51">IF(ROW()=ROW(D42),C45,INDEX(E42:E55,ROW()-ROW(D42)))</f>
        <v/>
      </c>
      <c r="E51" s="114" t="str">
        <f>IF(OR(D51="",C44="",C44&lt;=0,F51=""),"",TRIM(MID(D51,LEN(F51)+1+IF(MID(D51,LEN(F51)+1,1)=" ",1,0),99999)))</f>
        <v/>
      </c>
      <c r="F51" s="59" t="str">
        <f>IF(OR(G51="",G51=0,G51="0"),"",IF(LEN(G51)&lt;=C44,G51,IF(LEN(SUBSTITUTE(H51," ",""))=C44+1,LEFT(G51,C44),LEFT(G51,FIND("§",SUBSTITUTE(H51," ","§",LEN(H51)-LEN(SUBSTITUTE(H51," ",""))))-1))))</f>
        <v/>
      </c>
      <c r="G51" s="59" t="str">
        <f t="shared" si="3"/>
        <v/>
      </c>
      <c r="H51" s="59" t="str">
        <f>IF(OR(G51="",G51=0,G51="0"),"",LEFT(G51,C44+1))</f>
        <v/>
      </c>
      <c r="I51" s="115" t="str">
        <f t="shared" si="4"/>
        <v/>
      </c>
      <c r="J51" s="116" t="str">
        <f t="shared" si="5"/>
        <v/>
      </c>
      <c r="K51" s="117" t="str">
        <f>IF(LEN(TRIM(L51))&gt;0,MAX(K13:K50)+1,"")</f>
        <v/>
      </c>
      <c r="L51" s="101"/>
      <c r="M51" s="142"/>
      <c r="N51" s="142"/>
      <c r="O51" s="142"/>
      <c r="P51" s="142"/>
      <c r="R51" s="130" t="s">
        <v>125</v>
      </c>
      <c r="S51" s="79"/>
      <c r="T51" s="79"/>
      <c r="U51" s="79"/>
      <c r="V51" s="79"/>
      <c r="W51" s="79"/>
      <c r="X51" s="79"/>
      <c r="Z51" s="3">
        <v>1</v>
      </c>
    </row>
    <row r="52" spans="2:26">
      <c r="B52" s="323"/>
      <c r="C52" s="70"/>
      <c r="D52" s="59" t="str" cm="1">
        <f t="array" ref="D52">IF(ROW()=ROW(D42),C45,INDEX(E42:E55,ROW()-ROW(D42)))</f>
        <v/>
      </c>
      <c r="E52" s="114" t="str">
        <f>IF(OR(D52="",C44="",C44&lt;=0,F52=""),"",TRIM(MID(D52,LEN(F52)+1+IF(MID(D52,LEN(F52)+1,1)=" ",1,0),99999)))</f>
        <v/>
      </c>
      <c r="F52" s="59" t="str">
        <f>IF(OR(G52="",G52=0,G52="0"),"",IF(LEN(G52)&lt;=C44,G52,IF(LEN(SUBSTITUTE(H52," ",""))=C44+1,LEFT(G52,C44),LEFT(G52,FIND("§",SUBSTITUTE(H52," ","§",LEN(H52)-LEN(SUBSTITUTE(H52," ",""))))-1))))</f>
        <v/>
      </c>
      <c r="G52" s="59" t="str">
        <f t="shared" si="3"/>
        <v/>
      </c>
      <c r="H52" s="59" t="str">
        <f>IF(OR(G52="",G52=0,G52="0"),"",LEFT(G52,C44+1))</f>
        <v/>
      </c>
      <c r="I52" s="115" t="str">
        <f t="shared" si="4"/>
        <v/>
      </c>
      <c r="J52" s="116" t="str">
        <f t="shared" si="5"/>
        <v/>
      </c>
      <c r="K52" s="117" t="str">
        <f>IF(LEN(TRIM(L52))&gt;0,MAX(K13:K51)+1,"")</f>
        <v/>
      </c>
      <c r="L52" s="101"/>
      <c r="M52" s="142"/>
      <c r="N52" s="142"/>
      <c r="O52" s="142"/>
      <c r="P52" s="142"/>
      <c r="R52" s="130" t="s">
        <v>126</v>
      </c>
      <c r="S52" s="79"/>
      <c r="T52" s="79"/>
      <c r="U52" s="79"/>
      <c r="V52" s="79"/>
      <c r="W52" s="79"/>
      <c r="X52" s="79"/>
      <c r="Z52" s="3">
        <v>1</v>
      </c>
    </row>
    <row r="53" spans="2:26">
      <c r="B53" s="323"/>
      <c r="C53" s="70"/>
      <c r="D53" s="59" t="str" cm="1">
        <f t="array" ref="D53">IF(ROW()=ROW(D42),C45,INDEX(E42:E55,ROW()-ROW(D42)))</f>
        <v/>
      </c>
      <c r="E53" s="114" t="str">
        <f>IF(OR(D53="",C44="",C44&lt;=0,F53=""),"",TRIM(MID(D53,LEN(F53)+1+IF(MID(D53,LEN(F53)+1,1)=" ",1,0),99999)))</f>
        <v/>
      </c>
      <c r="F53" s="59" t="str">
        <f>IF(OR(G53="",G53=0,G53="0"),"",IF(LEN(G53)&lt;=C44,G53,IF(LEN(SUBSTITUTE(H53," ",""))=C44+1,LEFT(G53,C44),LEFT(G53,FIND("§",SUBSTITUTE(H53," ","§",LEN(H53)-LEN(SUBSTITUTE(H53," ",""))))-1))))</f>
        <v/>
      </c>
      <c r="G53" s="59" t="str">
        <f t="shared" si="3"/>
        <v/>
      </c>
      <c r="H53" s="59" t="str">
        <f>IF(OR(G53="",G53=0,G53="0"),"",LEFT(G53,C44+1))</f>
        <v/>
      </c>
      <c r="I53" s="115" t="str">
        <f t="shared" si="4"/>
        <v/>
      </c>
      <c r="J53" s="116" t="str">
        <f t="shared" si="5"/>
        <v/>
      </c>
      <c r="K53" s="117" t="str">
        <f>IF(LEN(TRIM(L53))&gt;0,MAX(K13:K52)+1,"")</f>
        <v/>
      </c>
      <c r="L53" s="101"/>
      <c r="M53" s="142"/>
      <c r="N53" s="142"/>
      <c r="O53" s="142"/>
      <c r="P53" s="142"/>
      <c r="R53" s="131" t="s">
        <v>127</v>
      </c>
      <c r="S53" s="79"/>
      <c r="T53" s="79"/>
      <c r="U53" s="79"/>
      <c r="V53" s="79"/>
      <c r="W53" s="79"/>
      <c r="X53" s="79"/>
      <c r="Z53" s="3">
        <v>1</v>
      </c>
    </row>
    <row r="54" spans="2:26">
      <c r="B54" s="323"/>
      <c r="C54" s="70"/>
      <c r="D54" s="59" t="str" cm="1">
        <f t="array" ref="D54">IF(ROW()=ROW(D42),C45,INDEX(E42:E55,ROW()-ROW(D42)))</f>
        <v/>
      </c>
      <c r="E54" s="114" t="str">
        <f>IF(OR(D54="",C44="",C44&lt;=0,F54=""),"",TRIM(MID(D54,LEN(F54)+1+IF(MID(D54,LEN(F54)+1,1)=" ",1,0),99999)))</f>
        <v/>
      </c>
      <c r="F54" s="59" t="str">
        <f>IF(OR(G54="",G54=0,G54="0"),"",IF(LEN(G54)&lt;=C44,G54,IF(LEN(SUBSTITUTE(H54," ",""))=C44+1,LEFT(G54,C44),LEFT(G54,FIND("§",SUBSTITUTE(H54," ","§",LEN(H54)-LEN(SUBSTITUTE(H54," ",""))))-1))))</f>
        <v/>
      </c>
      <c r="G54" s="59" t="str">
        <f t="shared" si="3"/>
        <v/>
      </c>
      <c r="H54" s="59" t="str">
        <f>IF(OR(G54="",G54=0,G54="0"),"",LEFT(G54,C44+1))</f>
        <v/>
      </c>
      <c r="I54" s="115" t="str">
        <f t="shared" si="4"/>
        <v/>
      </c>
      <c r="J54" s="116" t="str">
        <f t="shared" si="5"/>
        <v/>
      </c>
      <c r="K54" s="117" t="str">
        <f>IF(LEN(TRIM(L54))&gt;0,MAX(K13:K53)+1,"")</f>
        <v/>
      </c>
      <c r="L54" s="101"/>
      <c r="M54" s="142"/>
      <c r="N54" s="142"/>
      <c r="O54" s="142"/>
      <c r="P54" s="142"/>
      <c r="R54" s="130" t="s">
        <v>128</v>
      </c>
      <c r="S54" s="79"/>
      <c r="T54" s="79"/>
      <c r="U54" s="79"/>
      <c r="V54" s="79"/>
      <c r="W54" s="79"/>
      <c r="X54" s="79"/>
      <c r="Z54" s="3">
        <v>1</v>
      </c>
    </row>
    <row r="55" spans="2:26">
      <c r="B55" s="323"/>
      <c r="C55" s="70"/>
      <c r="D55" s="59" t="str" cm="1">
        <f t="array" ref="D55">IF(ROW()=ROW(D42),C45,INDEX(E42:E55,ROW()-ROW(D42)))</f>
        <v/>
      </c>
      <c r="E55" s="114" t="str">
        <f>IF(OR(D55="",C44="",C44&lt;=0,F55=""),"",TRIM(MID(D55,LEN(F55)+1+IF(MID(D55,LEN(F55)+1,1)=" ",1,0),99999)))</f>
        <v/>
      </c>
      <c r="F55" s="59" t="str">
        <f>IF(OR(G55="",G55=0,G55="0"),"",IF(LEN(G55)&lt;=C44,G55,IF(LEN(SUBSTITUTE(H55," ",""))=C44+1,LEFT(G55,C44),LEFT(G55,FIND("§",SUBSTITUTE(H55," ","§",LEN(H55)-LEN(SUBSTITUTE(H55," ",""))))-1))))</f>
        <v/>
      </c>
      <c r="G55" s="59" t="str">
        <f t="shared" si="3"/>
        <v/>
      </c>
      <c r="H55" s="59" t="str">
        <f>IF(OR(G55="",G55=0,G55="0"),"",LEFT(G55,C44+1))</f>
        <v/>
      </c>
      <c r="I55" s="115" t="str">
        <f t="shared" si="4"/>
        <v/>
      </c>
      <c r="J55" s="116" t="str">
        <f t="shared" si="5"/>
        <v/>
      </c>
      <c r="K55" s="117" t="str">
        <f>IF(LEN(TRIM(L55))&gt;0,MAX(K13:K54)+1,"")</f>
        <v/>
      </c>
      <c r="L55" s="101"/>
      <c r="M55" s="142"/>
      <c r="N55" s="142"/>
      <c r="O55" s="142"/>
      <c r="P55" s="142"/>
      <c r="R55" s="131" t="s">
        <v>129</v>
      </c>
      <c r="S55" s="79"/>
      <c r="T55" s="79"/>
      <c r="U55" s="79"/>
      <c r="V55" s="79"/>
      <c r="W55" s="79"/>
      <c r="X55" s="79"/>
      <c r="Z55" s="3">
        <v>1</v>
      </c>
    </row>
    <row r="56" spans="2:26">
      <c r="B56" s="323"/>
      <c r="C56" s="113" t="str">
        <f>IF(TRIM(SUBSTITUTE(M17,CHAR(160),""))="","",M17)</f>
        <v/>
      </c>
      <c r="D56" s="59" t="str" cm="1">
        <f t="array" ref="D56">IF(ROW()=ROW(D56),C59,INDEX(E56:E69,ROW()-ROW(D56)))</f>
        <v/>
      </c>
      <c r="E56" s="114" t="str">
        <f>IF(OR(D56="",C58="",C58&lt;=0,F56=""),"",TRIM(MID(D56,LEN(F56)+1+IF(MID(D56,LEN(F56)+1,1)=" ",1,0),99999)))</f>
        <v/>
      </c>
      <c r="F56" s="59" t="str">
        <f>IF(OR(G56="",G56=0,G56="0"),"",IF(LEN(G56)&lt;=C58,G56,IF(LEN(SUBSTITUTE(H56," ",""))=C58+1,LEFT(G56,C58),LEFT(G56,FIND("§",SUBSTITUTE(H56," ","§",LEN(H56)-LEN(SUBSTITUTE(H56," ",""))))-1))))</f>
        <v/>
      </c>
      <c r="G56" s="59" t="str">
        <f t="shared" si="3"/>
        <v/>
      </c>
      <c r="H56" s="59" t="str">
        <f>IF(OR(G56="",G56=0,G56="0"),"",LEFT(G56,C58+1))</f>
        <v/>
      </c>
      <c r="I56" s="115" t="str">
        <f t="shared" si="4"/>
        <v/>
      </c>
      <c r="J56" s="116" t="str">
        <f t="shared" si="5"/>
        <v/>
      </c>
      <c r="K56" s="117" t="str">
        <f>IF(LEN(TRIM(L56))&gt;0,MAX(K13:K55)+1,"")</f>
        <v/>
      </c>
      <c r="L56" s="101"/>
      <c r="M56" s="142"/>
      <c r="N56" s="142"/>
      <c r="O56" s="142"/>
      <c r="P56" s="142"/>
      <c r="R56" s="130" t="s">
        <v>130</v>
      </c>
      <c r="S56" s="79"/>
      <c r="T56" s="79"/>
      <c r="U56" s="79"/>
      <c r="V56" s="79"/>
      <c r="W56" s="79"/>
      <c r="X56" s="79"/>
      <c r="Z56" s="3">
        <v>1</v>
      </c>
    </row>
    <row r="57" spans="2:26">
      <c r="B57" s="323"/>
      <c r="C57" s="70" t="str">
        <f>TRIM(SUBSTITUTE(SUBSTITUTE(SUBSTITUTE(SUBSTITUTE(SUBSTITUTE(SUBSTITUTE(SUBSTITUTE(SUBSTITUTE(SUBSTITUTE(CLEAN(IF(OR(LEFT(C56,1)="-",LEFT(C56,1)="="),MID(C56,2,99999),C56)),"—","-"),"–","-"),CHAR(160)," "),CHAR(9)," "),CHAR(13)," "),CHAR(10)," ")," "," ")," "," ")," "," "))</f>
        <v/>
      </c>
      <c r="D57" s="59" t="str" cm="1">
        <f t="array" ref="D57">IF(ROW()=ROW(D56),C59,INDEX(E56:E69,ROW()-ROW(D56)))</f>
        <v/>
      </c>
      <c r="E57" s="114" t="str">
        <f>IF(OR(D57="",C58="",C58&lt;=0,F57=""),"",TRIM(MID(D57,LEN(F57)+1+IF(MID(D57,LEN(F57)+1,1)=" ",1,0),99999)))</f>
        <v/>
      </c>
      <c r="F57" s="59" t="str">
        <f>IF(OR(G57="",G57=0,G57="0"),"",IF(LEN(G57)&lt;=C58,G57,IF(LEN(SUBSTITUTE(H57," ",""))=C58+1,LEFT(G57,C58),LEFT(G57,FIND("§",SUBSTITUTE(H57," ","§",LEN(H57)-LEN(SUBSTITUTE(H57," ",""))))-1))))</f>
        <v/>
      </c>
      <c r="G57" s="59" t="str">
        <f t="shared" si="3"/>
        <v/>
      </c>
      <c r="H57" s="59" t="str">
        <f>IF(OR(G57="",G57=0,G57="0"),"",LEFT(G57,C58+1))</f>
        <v/>
      </c>
      <c r="I57" s="115" t="str">
        <f t="shared" si="4"/>
        <v/>
      </c>
      <c r="J57" s="116" t="str">
        <f t="shared" si="5"/>
        <v/>
      </c>
      <c r="K57" s="117" t="str">
        <f>IF(LEN(TRIM(L57))&gt;0,MAX(K13:K56)+1,"")</f>
        <v/>
      </c>
      <c r="L57" s="101"/>
      <c r="M57" s="142"/>
      <c r="N57" s="142"/>
      <c r="O57" s="142"/>
      <c r="P57" s="142"/>
      <c r="R57" s="131" t="s">
        <v>131</v>
      </c>
      <c r="S57" s="79"/>
      <c r="T57" s="79"/>
      <c r="U57" s="79"/>
      <c r="V57" s="79"/>
      <c r="W57" s="79"/>
      <c r="X57" s="79"/>
      <c r="Z57" s="3">
        <v>1</v>
      </c>
    </row>
    <row r="58" spans="2:26">
      <c r="B58" s="323"/>
      <c r="C58" s="121">
        <f>M11</f>
        <v>120</v>
      </c>
      <c r="D58" s="59" t="str" cm="1">
        <f t="array" ref="D58">IF(ROW()=ROW(D56),C59,INDEX(E56:E69,ROW()-ROW(D56)))</f>
        <v/>
      </c>
      <c r="E58" s="114" t="str">
        <f>IF(OR(D58="",C58="",C58&lt;=0,F58=""),"",TRIM(MID(D58,LEN(F58)+1+IF(MID(D58,LEN(F58)+1,1)=" ",1,0),99999)))</f>
        <v/>
      </c>
      <c r="F58" s="59" t="str">
        <f>IF(OR(G58="",G58=0,G58="0"),"",IF(LEN(G58)&lt;=C58,G58,IF(LEN(SUBSTITUTE(H58," ",""))=C58+1,LEFT(G58,C58),LEFT(G58,FIND("§",SUBSTITUTE(H58," ","§",LEN(H58)-LEN(SUBSTITUTE(H58," ",""))))-1))))</f>
        <v/>
      </c>
      <c r="G58" s="59" t="str">
        <f t="shared" si="3"/>
        <v/>
      </c>
      <c r="H58" s="59" t="str">
        <f>IF(OR(G58="",G58=0,G58="0"),"",LEFT(G58,C58+1))</f>
        <v/>
      </c>
      <c r="I58" s="115" t="str">
        <f t="shared" si="4"/>
        <v/>
      </c>
      <c r="J58" s="116" t="str">
        <f t="shared" si="5"/>
        <v/>
      </c>
      <c r="K58" s="117" t="str">
        <f>IF(LEN(TRIM(L58))&gt;0,MAX(K13:K57)+1,"")</f>
        <v/>
      </c>
      <c r="L58" s="101"/>
      <c r="M58" s="142"/>
      <c r="N58" s="142"/>
      <c r="O58" s="142"/>
      <c r="P58" s="142"/>
      <c r="R58" s="131" t="s">
        <v>132</v>
      </c>
      <c r="S58" s="79"/>
      <c r="T58" s="79"/>
      <c r="U58" s="79"/>
      <c r="V58" s="79"/>
      <c r="W58" s="79"/>
      <c r="X58" s="79"/>
      <c r="Z58" s="3">
        <v>1</v>
      </c>
    </row>
    <row r="59" spans="2:26">
      <c r="B59" s="323"/>
      <c r="C59" s="59" t="str">
        <f>IF(UPPER(TRIM(C12))="X",C63,C57)</f>
        <v/>
      </c>
      <c r="D59" s="59" t="str" cm="1">
        <f t="array" ref="D59">IF(ROW()=ROW(D56),C59,INDEX(E56:E69,ROW()-ROW(D56)))</f>
        <v/>
      </c>
      <c r="E59" s="114" t="str">
        <f>IF(OR(D59="",C58="",C58&lt;=0,F59=""),"",TRIM(MID(D59,LEN(F59)+1+IF(MID(D59,LEN(F59)+1,1)=" ",1,0),99999)))</f>
        <v/>
      </c>
      <c r="F59" s="59" t="str">
        <f>IF(OR(G59="",G59=0,G59="0"),"",IF(LEN(G59)&lt;=C58,G59,IF(LEN(SUBSTITUTE(H59," ",""))=C58+1,LEFT(G59,C58),LEFT(G59,FIND("§",SUBSTITUTE(H59," ","§",LEN(H59)-LEN(SUBSTITUTE(H59," ",""))))-1))))</f>
        <v/>
      </c>
      <c r="G59" s="59" t="str">
        <f t="shared" si="3"/>
        <v/>
      </c>
      <c r="H59" s="59" t="str">
        <f>IF(OR(G59="",G59=0,G59="0"),"",LEFT(G59,C58+1))</f>
        <v/>
      </c>
      <c r="I59" s="115" t="str">
        <f t="shared" si="4"/>
        <v/>
      </c>
      <c r="J59" s="116" t="str">
        <f t="shared" si="5"/>
        <v/>
      </c>
      <c r="K59" s="117" t="str">
        <f>IF(LEN(TRIM(L59))&gt;0,MAX(K13:K58)+1,"")</f>
        <v/>
      </c>
      <c r="L59" s="101"/>
      <c r="M59" s="142"/>
      <c r="N59" s="142"/>
      <c r="O59" s="142"/>
      <c r="P59" s="142"/>
      <c r="R59" s="79"/>
      <c r="S59" s="79"/>
      <c r="T59" s="79"/>
      <c r="U59" s="79"/>
      <c r="V59" s="79"/>
      <c r="W59" s="79"/>
      <c r="X59" s="79"/>
      <c r="Z59" s="3">
        <v>1</v>
      </c>
    </row>
    <row r="60" spans="2:26">
      <c r="B60" s="323"/>
      <c r="C60" s="59" t="str">
        <f>TRIM(SUBSTITUTE(SUBSTITUTE(SUBSTITUTE(SUBSTITUTE(SUBSTITUTE(SUBSTITUTE(SUBSTITUTE(SUBSTITUTE(SUBSTITUTE(SUBSTITUTE(C57,","," "),";"," "),":"," "),"!"," "),"?"," "),"…"," "),"»"," "),"«"," "),"/"," "),"."," "))</f>
        <v/>
      </c>
      <c r="D60" s="59" t="str" cm="1">
        <f t="array" ref="D60">IF(ROW()=ROW(D56),C59,INDEX(E56:E69,ROW()-ROW(D56)))</f>
        <v/>
      </c>
      <c r="E60" s="114" t="str">
        <f>IF(OR(D60="",C58="",C58&lt;=0,F60=""),"",TRIM(MID(D60,LEN(F60)+1+IF(MID(D60,LEN(F60)+1,1)=" ",1,0),99999)))</f>
        <v/>
      </c>
      <c r="F60" s="59" t="str">
        <f>IF(OR(G60="",G60=0,G60="0"),"",IF(LEN(G60)&lt;=C58,G60,IF(LEN(SUBSTITUTE(H60," ",""))=C58+1,LEFT(G60,C58),LEFT(G60,FIND("§",SUBSTITUTE(H60," ","§",LEN(H60)-LEN(SUBSTITUTE(H60," ",""))))-1))))</f>
        <v/>
      </c>
      <c r="G60" s="59" t="str">
        <f t="shared" si="3"/>
        <v/>
      </c>
      <c r="H60" s="59" t="str">
        <f>IF(OR(G60="",G60=0,G60="0"),"",LEFT(G60,C58+1))</f>
        <v/>
      </c>
      <c r="I60" s="115" t="str">
        <f t="shared" si="4"/>
        <v/>
      </c>
      <c r="J60" s="116" t="str">
        <f t="shared" si="5"/>
        <v/>
      </c>
      <c r="K60" s="117" t="str">
        <f>IF(LEN(TRIM(L60))&gt;0,MAX(K13:K59)+1,"")</f>
        <v/>
      </c>
      <c r="L60" s="101"/>
      <c r="M60" s="142"/>
      <c r="N60" s="142"/>
      <c r="O60" s="142"/>
      <c r="P60" s="142"/>
      <c r="R60" s="79"/>
      <c r="S60" s="79"/>
      <c r="T60" s="79"/>
      <c r="U60" s="79"/>
      <c r="V60" s="79"/>
      <c r="W60" s="79"/>
      <c r="X60" s="79"/>
      <c r="Z60" s="3">
        <v>1</v>
      </c>
    </row>
    <row r="61" spans="2:26">
      <c r="B61" s="323"/>
      <c r="C61" s="59" t="str">
        <f>TRIM(SUBSTITUTE(SUBSTITUTE(SUBSTITUTE(SUBSTITUTE(SUBSTITUTE(SUBSTITUTE(SUBSTITUTE(SUBSTITUTE(C60,"("," "),")"," "),CHAR(34)," "),"-"," "),"_"," "),"&lt;"," "),"&gt;"," "),"="," "))</f>
        <v/>
      </c>
      <c r="D61" s="59" t="str" cm="1">
        <f t="array" ref="D61">IF(ROW()=ROW(D56),C59,INDEX(E56:E69,ROW()-ROW(D56)))</f>
        <v/>
      </c>
      <c r="E61" s="114" t="str">
        <f>IF(OR(D61="",C58="",C58&lt;=0,F61=""),"",TRIM(MID(D61,LEN(F61)+1+IF(MID(D61,LEN(F61)+1,1)=" ",1,0),99999)))</f>
        <v/>
      </c>
      <c r="F61" s="59" t="str">
        <f>IF(OR(G61="",G61=0,G61="0"),"",IF(LEN(G61)&lt;=C58,G61,IF(LEN(SUBSTITUTE(H61," ",""))=C58+1,LEFT(G61,C58),LEFT(G61,FIND("§",SUBSTITUTE(H61," ","§",LEN(H61)-LEN(SUBSTITUTE(H61," ",""))))-1))))</f>
        <v/>
      </c>
      <c r="G61" s="59" t="str">
        <f t="shared" si="3"/>
        <v/>
      </c>
      <c r="H61" s="59" t="str">
        <f>IF(OR(G61="",G61=0,G61="0"),"",LEFT(G61,C58+1))</f>
        <v/>
      </c>
      <c r="I61" s="115" t="str">
        <f t="shared" si="4"/>
        <v/>
      </c>
      <c r="J61" s="116" t="str">
        <f t="shared" si="5"/>
        <v/>
      </c>
      <c r="K61" s="117" t="str">
        <f>IF(LEN(TRIM(L61))&gt;0,MAX(K13:K60)+1,"")</f>
        <v/>
      </c>
      <c r="L61" s="101"/>
      <c r="M61" s="142"/>
      <c r="N61" s="142"/>
      <c r="O61" s="142"/>
      <c r="P61" s="142"/>
      <c r="Z61" s="3">
        <v>1</v>
      </c>
    </row>
    <row r="62" spans="2:26" ht="18">
      <c r="B62" s="323"/>
      <c r="C62" s="70" t="str">
        <f>TRIM(SUBSTITUTE(SUBSTITUTE(SUBSTITUTE(SUBSTITUTE(C61,"►"," "),"▼"," "),"▲"," "),"◄"," "))</f>
        <v/>
      </c>
      <c r="D62" s="59" t="str" cm="1">
        <f t="array" ref="D62">IF(ROW()=ROW(D56),C59,INDEX(E56:E69,ROW()-ROW(D56)))</f>
        <v/>
      </c>
      <c r="E62" s="114" t="str">
        <f>IF(OR(D62="",C58="",C58&lt;=0,F62=""),"",TRIM(MID(D62,LEN(F62)+1+IF(MID(D62,LEN(F62)+1,1)=" ",1,0),99999)))</f>
        <v/>
      </c>
      <c r="F62" s="59" t="str">
        <f>IF(OR(G62="",G62=0,G62="0"),"",IF(LEN(G62)&lt;=C58,G62,IF(LEN(SUBSTITUTE(H62," ",""))=C58+1,LEFT(G62,C58),LEFT(G62,FIND("§",SUBSTITUTE(H62," ","§",LEN(H62)-LEN(SUBSTITUTE(H62," ",""))))-1))))</f>
        <v/>
      </c>
      <c r="G62" s="59" t="str">
        <f t="shared" si="3"/>
        <v/>
      </c>
      <c r="H62" s="59" t="str">
        <f>IF(OR(G62="",G62=0,G62="0"),"",LEFT(G62,C58+1))</f>
        <v/>
      </c>
      <c r="I62" s="115" t="str">
        <f t="shared" si="4"/>
        <v/>
      </c>
      <c r="J62" s="116" t="str">
        <f t="shared" si="5"/>
        <v/>
      </c>
      <c r="K62" s="117" t="str">
        <f>IF(LEN(TRIM(L62))&gt;0,MAX(K13:K61)+1,"")</f>
        <v/>
      </c>
      <c r="L62" s="101"/>
      <c r="M62" s="142"/>
      <c r="N62" s="142"/>
      <c r="O62" s="142"/>
      <c r="P62" s="142"/>
      <c r="R62" s="16" t="s">
        <v>203</v>
      </c>
      <c r="S62" s="79"/>
      <c r="T62" s="79"/>
      <c r="U62" s="79"/>
      <c r="V62" s="79"/>
      <c r="W62" s="79"/>
      <c r="X62" s="79"/>
      <c r="Y62" s="79"/>
      <c r="Z62" s="3">
        <v>1</v>
      </c>
    </row>
    <row r="63" spans="2:26">
      <c r="B63" s="323"/>
      <c r="C63" s="70" t="str">
        <f>TRIM(SUBSTITUTE(SUBSTITUTE(C62,"“"," "),"”"," "))</f>
        <v/>
      </c>
      <c r="D63" s="59" t="str" cm="1">
        <f t="array" ref="D63">IF(ROW()=ROW(D56),C59,INDEX(E56:E69,ROW()-ROW(D56)))</f>
        <v/>
      </c>
      <c r="E63" s="114" t="str">
        <f>IF(OR(D63="",C58="",C58&lt;=0,F63=""),"",TRIM(MID(D63,LEN(F63)+1+IF(MID(D63,LEN(F63)+1,1)=" ",1,0),99999)))</f>
        <v/>
      </c>
      <c r="F63" s="59" t="str">
        <f>IF(OR(G63="",G63=0,G63="0"),"",IF(LEN(G63)&lt;=C58,G63,IF(LEN(SUBSTITUTE(H63," ",""))=C58+1,LEFT(G63,C58),LEFT(G63,FIND("§",SUBSTITUTE(H63," ","§",LEN(H63)-LEN(SUBSTITUTE(H63," ",""))))-1))))</f>
        <v/>
      </c>
      <c r="G63" s="59" t="str">
        <f t="shared" si="3"/>
        <v/>
      </c>
      <c r="H63" s="59" t="str">
        <f>IF(OR(G63="",G63=0,G63="0"),"",LEFT(G63,C58+1))</f>
        <v/>
      </c>
      <c r="I63" s="115" t="str">
        <f t="shared" si="4"/>
        <v/>
      </c>
      <c r="J63" s="116" t="str">
        <f t="shared" si="5"/>
        <v/>
      </c>
      <c r="K63" s="117" t="str">
        <f>IF(LEN(TRIM(L63))&gt;0,MAX(K13:K62)+1,"")</f>
        <v/>
      </c>
      <c r="L63" s="101"/>
      <c r="M63" s="142"/>
      <c r="N63" s="142"/>
      <c r="O63" s="142"/>
      <c r="P63" s="142"/>
      <c r="R63" s="2" t="s">
        <v>161</v>
      </c>
      <c r="S63" s="79"/>
      <c r="T63" s="79"/>
      <c r="U63" s="79"/>
      <c r="V63" s="79"/>
      <c r="W63" s="79"/>
      <c r="X63" s="79"/>
      <c r="Y63" s="79"/>
      <c r="Z63" s="3">
        <v>1</v>
      </c>
    </row>
    <row r="64" spans="2:26">
      <c r="B64" s="323"/>
      <c r="C64" s="70"/>
      <c r="D64" s="59" t="str" cm="1">
        <f t="array" ref="D64">IF(ROW()=ROW(D56),C59,INDEX(E56:E69,ROW()-ROW(D56)))</f>
        <v/>
      </c>
      <c r="E64" s="114" t="str">
        <f>IF(OR(D64="",C58="",C58&lt;=0,F64=""),"",TRIM(MID(D64,LEN(F64)+1+IF(MID(D64,LEN(F64)+1,1)=" ",1,0),99999)))</f>
        <v/>
      </c>
      <c r="F64" s="59" t="str">
        <f>IF(OR(G64="",G64=0,G64="0"),"",IF(LEN(G64)&lt;=C58,G64,IF(LEN(SUBSTITUTE(H64," ",""))=C58+1,LEFT(G64,C58),LEFT(G64,FIND("§",SUBSTITUTE(H64," ","§",LEN(H64)-LEN(SUBSTITUTE(H64," ",""))))-1))))</f>
        <v/>
      </c>
      <c r="G64" s="59" t="str">
        <f t="shared" si="3"/>
        <v/>
      </c>
      <c r="H64" s="59" t="str">
        <f>IF(OR(G64="",G64=0,G64="0"),"",LEFT(G64,C58+1))</f>
        <v/>
      </c>
      <c r="I64" s="115" t="str">
        <f t="shared" si="4"/>
        <v/>
      </c>
      <c r="J64" s="116" t="str">
        <f t="shared" si="5"/>
        <v/>
      </c>
      <c r="K64" s="117" t="str">
        <f>IF(LEN(TRIM(L64))&gt;0,MAX(K13:K63)+1,"")</f>
        <v/>
      </c>
      <c r="L64" s="101"/>
      <c r="M64" s="142"/>
      <c r="N64" s="142"/>
      <c r="O64" s="142"/>
      <c r="P64" s="142"/>
      <c r="R64" s="79" t="s">
        <v>243</v>
      </c>
      <c r="S64" s="79"/>
      <c r="T64" s="79"/>
      <c r="U64" s="79"/>
      <c r="V64" s="79"/>
      <c r="W64" s="79"/>
      <c r="X64" s="79"/>
      <c r="Y64" s="79"/>
      <c r="Z64" s="3">
        <v>1</v>
      </c>
    </row>
    <row r="65" spans="2:26">
      <c r="B65" s="323"/>
      <c r="C65" s="70"/>
      <c r="D65" s="59" t="str" cm="1">
        <f t="array" ref="D65">IF(ROW()=ROW(D56),C59,INDEX(E56:E69,ROW()-ROW(D56)))</f>
        <v/>
      </c>
      <c r="E65" s="114" t="str">
        <f>IF(OR(D65="",C58="",C58&lt;=0,F65=""),"",TRIM(MID(D65,LEN(F65)+1+IF(MID(D65,LEN(F65)+1,1)=" ",1,0),99999)))</f>
        <v/>
      </c>
      <c r="F65" s="59" t="str">
        <f>IF(OR(G65="",G65=0,G65="0"),"",IF(LEN(G65)&lt;=C58,G65,IF(LEN(SUBSTITUTE(H65," ",""))=C58+1,LEFT(G65,C58),LEFT(G65,FIND("§",SUBSTITUTE(H65," ","§",LEN(H65)-LEN(SUBSTITUTE(H65," ",""))))-1))))</f>
        <v/>
      </c>
      <c r="G65" s="59" t="str">
        <f t="shared" si="3"/>
        <v/>
      </c>
      <c r="H65" s="59" t="str">
        <f>IF(OR(G65="",G65=0,G65="0"),"",LEFT(G65,C58+1))</f>
        <v/>
      </c>
      <c r="I65" s="115" t="str">
        <f t="shared" si="4"/>
        <v/>
      </c>
      <c r="J65" s="116" t="str">
        <f t="shared" si="5"/>
        <v/>
      </c>
      <c r="K65" s="117" t="str">
        <f>IF(LEN(TRIM(L65))&gt;0,MAX(K13:K64)+1,"")</f>
        <v/>
      </c>
      <c r="L65" s="101"/>
      <c r="M65" s="142"/>
      <c r="N65" s="142"/>
      <c r="O65" s="142"/>
      <c r="P65" s="142"/>
      <c r="R65" s="79" t="s">
        <v>244</v>
      </c>
      <c r="S65" s="79"/>
      <c r="T65" s="79"/>
      <c r="U65" s="79"/>
      <c r="V65" s="79"/>
      <c r="W65" s="79"/>
      <c r="X65" s="79"/>
      <c r="Y65" s="79"/>
      <c r="Z65" s="3">
        <v>1</v>
      </c>
    </row>
    <row r="66" spans="2:26">
      <c r="B66" s="323"/>
      <c r="C66" s="70"/>
      <c r="D66" s="59" t="str" cm="1">
        <f t="array" ref="D66">IF(ROW()=ROW(D56),C59,INDEX(E56:E69,ROW()-ROW(D56)))</f>
        <v/>
      </c>
      <c r="E66" s="114" t="str">
        <f>IF(OR(D66="",C58="",C58&lt;=0,F66=""),"",TRIM(MID(D66,LEN(F66)+1+IF(MID(D66,LEN(F66)+1,1)=" ",1,0),99999)))</f>
        <v/>
      </c>
      <c r="F66" s="59" t="str">
        <f>IF(OR(G66="",G66=0,G66="0"),"",IF(LEN(G66)&lt;=C58,G66,IF(LEN(SUBSTITUTE(H66," ",""))=C58+1,LEFT(G66,C58),LEFT(G66,FIND("§",SUBSTITUTE(H66," ","§",LEN(H66)-LEN(SUBSTITUTE(H66," ",""))))-1))))</f>
        <v/>
      </c>
      <c r="G66" s="59" t="str">
        <f t="shared" si="3"/>
        <v/>
      </c>
      <c r="H66" s="59" t="str">
        <f>IF(OR(G66="",G66=0,G66="0"),"",LEFT(G66,C58+1))</f>
        <v/>
      </c>
      <c r="I66" s="115" t="str">
        <f t="shared" si="4"/>
        <v/>
      </c>
      <c r="J66" s="116" t="str">
        <f t="shared" si="5"/>
        <v/>
      </c>
      <c r="K66" s="117" t="str">
        <f>IF(LEN(TRIM(L66))&gt;0,MAX(K13:K65)+1,"")</f>
        <v/>
      </c>
      <c r="L66" s="101"/>
      <c r="M66" s="142"/>
      <c r="N66" s="142"/>
      <c r="O66" s="142"/>
      <c r="P66" s="142"/>
      <c r="R66" s="79" t="s">
        <v>245</v>
      </c>
      <c r="S66" s="79"/>
      <c r="T66" s="79"/>
      <c r="U66" s="79"/>
      <c r="V66" s="79"/>
      <c r="W66" s="79"/>
      <c r="X66" s="79"/>
      <c r="Y66" s="79"/>
      <c r="Z66" s="3">
        <v>1</v>
      </c>
    </row>
    <row r="67" spans="2:26">
      <c r="B67" s="323"/>
      <c r="C67" s="70"/>
      <c r="D67" s="59" t="str" cm="1">
        <f t="array" ref="D67">IF(ROW()=ROW(D56),C59,INDEX(E56:E69,ROW()-ROW(D56)))</f>
        <v/>
      </c>
      <c r="E67" s="114" t="str">
        <f>IF(OR(D67="",C58="",C58&lt;=0,F67=""),"",TRIM(MID(D67,LEN(F67)+1+IF(MID(D67,LEN(F67)+1,1)=" ",1,0),99999)))</f>
        <v/>
      </c>
      <c r="F67" s="59" t="str">
        <f>IF(OR(G67="",G67=0,G67="0"),"",IF(LEN(G67)&lt;=C58,G67,IF(LEN(SUBSTITUTE(H67," ",""))=C58+1,LEFT(G67,C58),LEFT(G67,FIND("§",SUBSTITUTE(H67," ","§",LEN(H67)-LEN(SUBSTITUTE(H67," ",""))))-1))))</f>
        <v/>
      </c>
      <c r="G67" s="59" t="str">
        <f t="shared" si="3"/>
        <v/>
      </c>
      <c r="H67" s="59" t="str">
        <f>IF(OR(G67="",G67=0,G67="0"),"",LEFT(G67,C58+1))</f>
        <v/>
      </c>
      <c r="I67" s="115" t="str">
        <f t="shared" si="4"/>
        <v/>
      </c>
      <c r="J67" s="116" t="str">
        <f t="shared" si="5"/>
        <v/>
      </c>
      <c r="K67" s="117" t="str">
        <f>IF(LEN(TRIM(L67))&gt;0,MAX(K13:K66)+1,"")</f>
        <v/>
      </c>
      <c r="L67" s="101"/>
      <c r="M67" s="142"/>
      <c r="N67" s="142"/>
      <c r="O67" s="142"/>
      <c r="P67" s="142"/>
      <c r="R67" s="79"/>
      <c r="S67" s="79"/>
      <c r="T67" s="79"/>
      <c r="U67" s="79"/>
      <c r="V67" s="79"/>
      <c r="W67" s="79"/>
      <c r="X67" s="79"/>
      <c r="Y67" s="79"/>
      <c r="Z67" s="3">
        <v>1</v>
      </c>
    </row>
    <row r="68" spans="2:26">
      <c r="B68" s="323"/>
      <c r="C68" s="70"/>
      <c r="D68" s="59" t="str" cm="1">
        <f t="array" ref="D68">IF(ROW()=ROW(D56),C59,INDEX(E56:E69,ROW()-ROW(D56)))</f>
        <v/>
      </c>
      <c r="E68" s="114" t="str">
        <f>IF(OR(D68="",C58="",C58&lt;=0,F68=""),"",TRIM(MID(D68,LEN(F68)+1+IF(MID(D68,LEN(F68)+1,1)=" ",1,0),99999)))</f>
        <v/>
      </c>
      <c r="F68" s="59" t="str">
        <f>IF(OR(G68="",G68=0,G68="0"),"",IF(LEN(G68)&lt;=C58,G68,IF(LEN(SUBSTITUTE(H68," ",""))=C58+1,LEFT(G68,C58),LEFT(G68,FIND("§",SUBSTITUTE(H68," ","§",LEN(H68)-LEN(SUBSTITUTE(H68," ",""))))-1))))</f>
        <v/>
      </c>
      <c r="G68" s="59" t="str">
        <f t="shared" si="3"/>
        <v/>
      </c>
      <c r="H68" s="59" t="str">
        <f>IF(OR(G68="",G68=0,G68="0"),"",LEFT(G68,C58+1))</f>
        <v/>
      </c>
      <c r="I68" s="115" t="str">
        <f t="shared" si="4"/>
        <v/>
      </c>
      <c r="J68" s="116" t="str">
        <f t="shared" si="5"/>
        <v/>
      </c>
      <c r="K68" s="117" t="str">
        <f>IF(LEN(TRIM(L68))&gt;0,MAX(K13:K67)+1,"")</f>
        <v/>
      </c>
      <c r="L68" s="101"/>
      <c r="M68" s="142"/>
      <c r="N68" s="142"/>
      <c r="O68" s="142"/>
      <c r="P68" s="142"/>
      <c r="R68" s="79" t="s">
        <v>204</v>
      </c>
      <c r="S68" s="79"/>
      <c r="T68" s="79"/>
      <c r="U68" s="79"/>
      <c r="V68" s="79"/>
      <c r="W68" s="79"/>
      <c r="X68" s="79"/>
      <c r="Y68" s="79"/>
      <c r="Z68" s="3">
        <v>1</v>
      </c>
    </row>
    <row r="69" spans="2:26">
      <c r="B69" s="323"/>
      <c r="C69" s="70"/>
      <c r="D69" s="59" t="str" cm="1">
        <f t="array" ref="D69">IF(ROW()=ROW(D56),C59,INDEX(E56:E69,ROW()-ROW(D56)))</f>
        <v/>
      </c>
      <c r="E69" s="114" t="str">
        <f>IF(OR(D69="",C58="",C58&lt;=0,F69=""),"",TRIM(MID(D69,LEN(F69)+1+IF(MID(D69,LEN(F69)+1,1)=" ",1,0),99999)))</f>
        <v/>
      </c>
      <c r="F69" s="59" t="str">
        <f>IF(OR(G69="",G69=0,G69="0"),"",IF(LEN(G69)&lt;=C58,G69,IF(LEN(SUBSTITUTE(H69," ",""))=C58+1,LEFT(G69,C58),LEFT(G69,FIND("§",SUBSTITUTE(H69," ","§",LEN(H69)-LEN(SUBSTITUTE(H69," ",""))))-1))))</f>
        <v/>
      </c>
      <c r="G69" s="59" t="str">
        <f t="shared" si="3"/>
        <v/>
      </c>
      <c r="H69" s="59" t="str">
        <f>IF(OR(G69="",G69=0,G69="0"),"",LEFT(G69,C58+1))</f>
        <v/>
      </c>
      <c r="I69" s="115" t="str">
        <f t="shared" si="4"/>
        <v/>
      </c>
      <c r="J69" s="116" t="str">
        <f t="shared" si="5"/>
        <v/>
      </c>
      <c r="K69" s="117" t="str">
        <f>IF(LEN(TRIM(L69))&gt;0,MAX(K13:K68)+1,"")</f>
        <v/>
      </c>
      <c r="L69" s="101"/>
      <c r="M69" s="142"/>
      <c r="N69" s="142"/>
      <c r="O69" s="142"/>
      <c r="P69" s="142"/>
      <c r="R69" s="160" t="s">
        <v>205</v>
      </c>
      <c r="S69" s="79"/>
      <c r="T69" s="79"/>
      <c r="U69" s="79"/>
      <c r="V69" s="79"/>
      <c r="W69" s="79"/>
      <c r="X69" s="79"/>
      <c r="Y69" s="79"/>
      <c r="Z69" s="3">
        <v>1</v>
      </c>
    </row>
    <row r="70" spans="2:26">
      <c r="B70" s="323"/>
      <c r="C70" s="113" t="str">
        <f>IF(TRIM(SUBSTITUTE(M18,CHAR(160),""))="","",M18)</f>
        <v/>
      </c>
      <c r="D70" s="59" t="str" cm="1">
        <f t="array" ref="D70">IF(ROW()=ROW(D70),C73,INDEX(E70:E83,ROW()-ROW(D70)))</f>
        <v/>
      </c>
      <c r="E70" s="114" t="str">
        <f>IF(OR(D70="",C72="",C72&lt;=0,F70=""),"",TRIM(MID(D70,LEN(F70)+1+IF(MID(D70,LEN(F70)+1,1)=" ",1,0),99999)))</f>
        <v/>
      </c>
      <c r="F70" s="59" t="str">
        <f>IF(OR(G70="",G70=0,G70="0"),"",IF(LEN(G70)&lt;=C72,G70,IF(LEN(SUBSTITUTE(H70," ",""))=C72+1,LEFT(G70,C72),LEFT(G70,FIND("§",SUBSTITUTE(H70," ","§",LEN(H70)-LEN(SUBSTITUTE(H70," ",""))))-1))))</f>
        <v/>
      </c>
      <c r="G70" s="59" t="str">
        <f t="shared" si="3"/>
        <v/>
      </c>
      <c r="H70" s="59" t="str">
        <f>IF(OR(G70="",G70=0,G70="0"),"",LEFT(G70,C72+1))</f>
        <v/>
      </c>
      <c r="I70" s="115" t="str">
        <f t="shared" si="4"/>
        <v/>
      </c>
      <c r="J70" s="116" t="str">
        <f t="shared" si="5"/>
        <v/>
      </c>
      <c r="K70" s="117" t="str">
        <f>IF(LEN(TRIM(L70))&gt;0,MAX(K13:K69)+1,"")</f>
        <v/>
      </c>
      <c r="L70" s="101"/>
      <c r="M70" s="142"/>
      <c r="N70" s="142"/>
      <c r="O70" s="142"/>
      <c r="P70" s="142"/>
      <c r="R70" s="2"/>
      <c r="S70" s="79"/>
      <c r="T70" s="79"/>
      <c r="U70" s="79"/>
      <c r="V70" s="79"/>
      <c r="W70" s="79"/>
      <c r="X70" s="79"/>
      <c r="Y70" s="79"/>
      <c r="Z70" s="3">
        <v>1</v>
      </c>
    </row>
    <row r="71" spans="2:26">
      <c r="B71" s="323"/>
      <c r="C71" s="70" t="str">
        <f>TRIM(SUBSTITUTE(SUBSTITUTE(SUBSTITUTE(SUBSTITUTE(SUBSTITUTE(SUBSTITUTE(SUBSTITUTE(SUBSTITUTE(SUBSTITUTE(CLEAN(IF(OR(LEFT(C70,1)="-",LEFT(C70,1)="="),MID(C70,2,99999),C70)),"—","-"),"–","-"),CHAR(160)," "),CHAR(9)," "),CHAR(13)," "),CHAR(10)," ")," "," ")," "," ")," "," "))</f>
        <v/>
      </c>
      <c r="D71" s="59" t="str" cm="1">
        <f t="array" ref="D71">IF(ROW()=ROW(D70),C73,INDEX(E70:E83,ROW()-ROW(D70)))</f>
        <v/>
      </c>
      <c r="E71" s="114" t="str">
        <f>IF(OR(D71="",C72="",C72&lt;=0,F71=""),"",TRIM(MID(D71,LEN(F71)+1+IF(MID(D71,LEN(F71)+1,1)=" ",1,0),99999)))</f>
        <v/>
      </c>
      <c r="F71" s="59" t="str">
        <f>IF(OR(G71="",G71=0,G71="0"),"",IF(LEN(G71)&lt;=C72,G71,IF(LEN(SUBSTITUTE(H71," ",""))=C72+1,LEFT(G71,C72),LEFT(G71,FIND("§",SUBSTITUTE(H71," ","§",LEN(H71)-LEN(SUBSTITUTE(H71," ",""))))-1))))</f>
        <v/>
      </c>
      <c r="G71" s="59" t="str">
        <f t="shared" si="3"/>
        <v/>
      </c>
      <c r="H71" s="59" t="str">
        <f>IF(OR(G71="",G71=0,G71="0"),"",LEFT(G71,C72+1))</f>
        <v/>
      </c>
      <c r="I71" s="115" t="str">
        <f t="shared" si="4"/>
        <v/>
      </c>
      <c r="J71" s="116" t="str">
        <f t="shared" si="5"/>
        <v/>
      </c>
      <c r="K71" s="117" t="str">
        <f>IF(LEN(TRIM(L71))&gt;0,MAX(K13:K70)+1,"")</f>
        <v/>
      </c>
      <c r="L71" s="101"/>
      <c r="M71" s="142"/>
      <c r="N71" s="142"/>
      <c r="O71" s="142"/>
      <c r="P71" s="142"/>
      <c r="R71" s="161" t="s">
        <v>206</v>
      </c>
      <c r="S71" s="79"/>
      <c r="T71" s="79"/>
      <c r="U71" s="79"/>
      <c r="V71" s="79"/>
      <c r="W71" s="79"/>
      <c r="X71" s="79"/>
      <c r="Y71" s="79"/>
      <c r="Z71" s="3">
        <v>1</v>
      </c>
    </row>
    <row r="72" spans="2:26">
      <c r="B72" s="323"/>
      <c r="C72" s="121">
        <f>M11</f>
        <v>120</v>
      </c>
      <c r="D72" s="59" t="str" cm="1">
        <f t="array" ref="D72">IF(ROW()=ROW(D70),C73,INDEX(E70:E83,ROW()-ROW(D70)))</f>
        <v/>
      </c>
      <c r="E72" s="114" t="str">
        <f>IF(OR(D72="",C72="",C72&lt;=0,F72=""),"",TRIM(MID(D72,LEN(F72)+1+IF(MID(D72,LEN(F72)+1,1)=" ",1,0),99999)))</f>
        <v/>
      </c>
      <c r="F72" s="59" t="str">
        <f>IF(OR(G72="",G72=0,G72="0"),"",IF(LEN(G72)&lt;=C72,G72,IF(LEN(SUBSTITUTE(H72," ",""))=C72+1,LEFT(G72,C72),LEFT(G72,FIND("§",SUBSTITUTE(H72," ","§",LEN(H72)-LEN(SUBSTITUTE(H72," ",""))))-1))))</f>
        <v/>
      </c>
      <c r="G72" s="59" t="str">
        <f t="shared" si="3"/>
        <v/>
      </c>
      <c r="H72" s="59" t="str">
        <f>IF(OR(G72="",G72=0,G72="0"),"",LEFT(G72,C72+1))</f>
        <v/>
      </c>
      <c r="I72" s="115" t="str">
        <f t="shared" si="4"/>
        <v/>
      </c>
      <c r="J72" s="116" t="str">
        <f t="shared" si="5"/>
        <v/>
      </c>
      <c r="K72" s="117" t="str">
        <f>IF(LEN(TRIM(L72))&gt;0,MAX(K13:K71)+1,"")</f>
        <v/>
      </c>
      <c r="L72" s="101"/>
      <c r="M72" s="142"/>
      <c r="N72" s="142"/>
      <c r="O72" s="142"/>
      <c r="P72" s="142"/>
      <c r="R72" s="162" t="s">
        <v>207</v>
      </c>
      <c r="S72" s="79"/>
      <c r="T72" s="79"/>
      <c r="U72" s="79"/>
      <c r="V72" s="79"/>
      <c r="W72" s="79"/>
      <c r="X72" s="79"/>
      <c r="Y72" s="79"/>
      <c r="Z72" s="3">
        <v>1</v>
      </c>
    </row>
    <row r="73" spans="2:26">
      <c r="B73" s="323"/>
      <c r="C73" s="70" t="str">
        <f>IF(UPPER(TRIM(C12))="X",C77,C71)</f>
        <v/>
      </c>
      <c r="D73" s="59" t="str" cm="1">
        <f t="array" ref="D73">IF(ROW()=ROW(D70),C73,INDEX(E70:E83,ROW()-ROW(D70)))</f>
        <v/>
      </c>
      <c r="E73" s="114" t="str">
        <f>IF(OR(D73="",C72="",C72&lt;=0,F73=""),"",TRIM(MID(D73,LEN(F73)+1+IF(MID(D73,LEN(F73)+1,1)=" ",1,0),99999)))</f>
        <v/>
      </c>
      <c r="F73" s="59" t="str">
        <f>IF(OR(G73="",G73=0,G73="0"),"",IF(LEN(G73)&lt;=C72,G73,IF(LEN(SUBSTITUTE(H73," ",""))=C72+1,LEFT(G73,C72),LEFT(G73,FIND("§",SUBSTITUTE(H73," ","§",LEN(H73)-LEN(SUBSTITUTE(H73," ",""))))-1))))</f>
        <v/>
      </c>
      <c r="G73" s="59" t="str">
        <f t="shared" si="3"/>
        <v/>
      </c>
      <c r="H73" s="59" t="str">
        <f>IF(OR(G73="",G73=0,G73="0"),"",LEFT(G73,C72+1))</f>
        <v/>
      </c>
      <c r="I73" s="115" t="str">
        <f t="shared" si="4"/>
        <v/>
      </c>
      <c r="J73" s="116" t="str">
        <f t="shared" si="5"/>
        <v/>
      </c>
      <c r="K73" s="117" t="str">
        <f>IF(LEN(TRIM(L73))&gt;0,MAX(K13:K72)+1,"")</f>
        <v/>
      </c>
      <c r="L73" s="101"/>
      <c r="M73" s="142"/>
      <c r="N73" s="142"/>
      <c r="O73" s="142"/>
      <c r="P73" s="142"/>
      <c r="R73" s="162" t="s">
        <v>208</v>
      </c>
      <c r="S73" s="79"/>
      <c r="T73" s="79"/>
      <c r="U73" s="79"/>
      <c r="V73" s="79"/>
      <c r="W73" s="79"/>
      <c r="X73" s="79"/>
      <c r="Y73" s="79"/>
      <c r="Z73" s="3">
        <v>1</v>
      </c>
    </row>
    <row r="74" spans="2:26">
      <c r="B74" s="323"/>
      <c r="C74" s="123" t="str">
        <f>TRIM(SUBSTITUTE(SUBSTITUTE(SUBSTITUTE(SUBSTITUTE(SUBSTITUTE(SUBSTITUTE(SUBSTITUTE(SUBSTITUTE(SUBSTITUTE(SUBSTITUTE(C71,","," "),";"," "),":"," "),"!"," "),"?"," "),"…"," "),"»"," "),"«"," "),"/"," "),"."," "))</f>
        <v/>
      </c>
      <c r="D74" s="59" t="str" cm="1">
        <f t="array" ref="D74">IF(ROW()=ROW(D70),C73,INDEX(E70:E83,ROW()-ROW(D70)))</f>
        <v/>
      </c>
      <c r="E74" s="114" t="str">
        <f>IF(OR(D74="",C72="",C72&lt;=0,F74=""),"",TRIM(MID(D74,LEN(F74)+1+IF(MID(D74,LEN(F74)+1,1)=" ",1,0),99999)))</f>
        <v/>
      </c>
      <c r="F74" s="59" t="str">
        <f>IF(OR(G74="",G74=0,G74="0"),"",IF(LEN(G74)&lt;=C72,G74,IF(LEN(SUBSTITUTE(H74," ",""))=C72+1,LEFT(G74,C72),LEFT(G74,FIND("§",SUBSTITUTE(H74," ","§",LEN(H74)-LEN(SUBSTITUTE(H74," ",""))))-1))))</f>
        <v/>
      </c>
      <c r="G74" s="59" t="str">
        <f t="shared" si="3"/>
        <v/>
      </c>
      <c r="H74" s="59" t="str">
        <f>IF(OR(G74="",G74=0,G74="0"),"",LEFT(G74,C72+1))</f>
        <v/>
      </c>
      <c r="I74" s="115" t="str">
        <f t="shared" si="4"/>
        <v/>
      </c>
      <c r="J74" s="116" t="str">
        <f t="shared" si="5"/>
        <v/>
      </c>
      <c r="K74" s="117" t="str">
        <f>IF(LEN(TRIM(L74))&gt;0,MAX(K13:K73)+1,"")</f>
        <v/>
      </c>
      <c r="L74" s="101"/>
      <c r="M74" s="142"/>
      <c r="N74" s="142"/>
      <c r="O74" s="142"/>
      <c r="P74" s="142"/>
      <c r="R74" s="162"/>
      <c r="S74" s="79"/>
      <c r="T74" s="79"/>
      <c r="U74" s="79"/>
      <c r="V74" s="79"/>
      <c r="W74" s="79"/>
      <c r="X74" s="79"/>
      <c r="Y74" s="79"/>
      <c r="Z74" s="3">
        <v>1</v>
      </c>
    </row>
    <row r="75" spans="2:26">
      <c r="B75" s="323"/>
      <c r="C75" s="59" t="str">
        <f>TRIM(SUBSTITUTE(SUBSTITUTE(SUBSTITUTE(SUBSTITUTE(SUBSTITUTE(SUBSTITUTE(SUBSTITUTE(SUBSTITUTE(C74,"("," "),")"," "),CHAR(34)," "),"-"," "),"_"," "),"&lt;"," "),"&gt;"," "),"="," "))</f>
        <v/>
      </c>
      <c r="D75" s="59" t="str" cm="1">
        <f t="array" ref="D75">IF(ROW()=ROW(D70),C73,INDEX(E70:E83,ROW()-ROW(D70)))</f>
        <v/>
      </c>
      <c r="E75" s="114" t="str">
        <f>IF(OR(D75="",C72="",C72&lt;=0,F75=""),"",TRIM(MID(D75,LEN(F75)+1+IF(MID(D75,LEN(F75)+1,1)=" ",1,0),99999)))</f>
        <v/>
      </c>
      <c r="F75" s="59" t="str">
        <f>IF(OR(G75="",G75=0,G75="0"),"",IF(LEN(G75)&lt;=C72,G75,IF(LEN(SUBSTITUTE(H75," ",""))=C72+1,LEFT(G75,C72),LEFT(G75,FIND("§",SUBSTITUTE(H75," ","§",LEN(H75)-LEN(SUBSTITUTE(H75," ",""))))-1))))</f>
        <v/>
      </c>
      <c r="G75" s="59" t="str">
        <f t="shared" si="3"/>
        <v/>
      </c>
      <c r="H75" s="59" t="str">
        <f>IF(OR(G75="",G75=0,G75="0"),"",LEFT(G75,C72+1))</f>
        <v/>
      </c>
      <c r="I75" s="115" t="str">
        <f t="shared" si="4"/>
        <v/>
      </c>
      <c r="J75" s="116" t="str">
        <f t="shared" si="5"/>
        <v/>
      </c>
      <c r="K75" s="117" t="str">
        <f>IF(LEN(TRIM(L75))&gt;0,MAX(K13:K74)+1,"")</f>
        <v/>
      </c>
      <c r="L75" s="101"/>
      <c r="M75" s="142"/>
      <c r="N75" s="142"/>
      <c r="O75" s="142"/>
      <c r="P75" s="142"/>
      <c r="R75" s="160" t="s">
        <v>209</v>
      </c>
      <c r="S75" s="79"/>
      <c r="T75" s="79"/>
      <c r="U75" s="79"/>
      <c r="V75" s="79"/>
      <c r="W75" s="79"/>
      <c r="X75" s="79"/>
      <c r="Y75" s="79"/>
      <c r="Z75" s="3">
        <v>1</v>
      </c>
    </row>
    <row r="76" spans="2:26">
      <c r="B76" s="323"/>
      <c r="C76" s="70" t="str">
        <f>TRIM(SUBSTITUTE(SUBSTITUTE(SUBSTITUTE(SUBSTITUTE(C75,"►"," "),"▼"," "),"▲"," "),"◄"," "))</f>
        <v/>
      </c>
      <c r="D76" s="59" t="str" cm="1">
        <f t="array" ref="D76">IF(ROW()=ROW(D70),C73,INDEX(E70:E83,ROW()-ROW(D70)))</f>
        <v/>
      </c>
      <c r="E76" s="114" t="str">
        <f>IF(OR(D76="",C72="",C72&lt;=0,F76=""),"",TRIM(MID(D76,LEN(F76)+1+IF(MID(D76,LEN(F76)+1,1)=" ",1,0),99999)))</f>
        <v/>
      </c>
      <c r="F76" s="59" t="str">
        <f>IF(OR(G76="",G76=0,G76="0"),"",IF(LEN(G76)&lt;=C72,G76,IF(LEN(SUBSTITUTE(H76," ",""))=C72+1,LEFT(G76,C72),LEFT(G76,FIND("§",SUBSTITUTE(H76," ","§",LEN(H76)-LEN(SUBSTITUTE(H76," ",""))))-1))))</f>
        <v/>
      </c>
      <c r="G76" s="59" t="str">
        <f t="shared" si="3"/>
        <v/>
      </c>
      <c r="H76" s="59" t="str">
        <f>IF(OR(G76="",G76=0,G76="0"),"",LEFT(G76,C72+1))</f>
        <v/>
      </c>
      <c r="I76" s="115" t="str">
        <f t="shared" si="4"/>
        <v/>
      </c>
      <c r="J76" s="116" t="str">
        <f t="shared" si="5"/>
        <v/>
      </c>
      <c r="K76" s="117" t="str">
        <f>IF(LEN(TRIM(L76))&gt;0,MAX(K13:K75)+1,"")</f>
        <v/>
      </c>
      <c r="L76" s="101"/>
      <c r="M76" s="142"/>
      <c r="N76" s="142"/>
      <c r="O76" s="142"/>
      <c r="P76" s="142"/>
      <c r="R76" s="162" t="s">
        <v>210</v>
      </c>
      <c r="S76" s="79"/>
      <c r="T76" s="79"/>
      <c r="U76" s="79"/>
      <c r="V76" s="79"/>
      <c r="W76" s="79"/>
      <c r="X76" s="79"/>
      <c r="Y76" s="79"/>
      <c r="Z76" s="3">
        <v>1</v>
      </c>
    </row>
    <row r="77" spans="2:26">
      <c r="B77" s="323"/>
      <c r="C77" s="70" t="str">
        <f>TRIM(SUBSTITUTE(SUBSTITUTE(C76,"“"," "),"”"," "))</f>
        <v/>
      </c>
      <c r="D77" s="59" t="str" cm="1">
        <f t="array" ref="D77">IF(ROW()=ROW(D70),C73,INDEX(E70:E83,ROW()-ROW(D70)))</f>
        <v/>
      </c>
      <c r="E77" s="114" t="str">
        <f>IF(OR(D77="",C72="",C72&lt;=0,F77=""),"",TRIM(MID(D77,LEN(F77)+1+IF(MID(D77,LEN(F77)+1,1)=" ",1,0),99999)))</f>
        <v/>
      </c>
      <c r="F77" s="59" t="str">
        <f>IF(OR(G77="",G77=0,G77="0"),"",IF(LEN(G77)&lt;=C72,G77,IF(LEN(SUBSTITUTE(H77," ",""))=C72+1,LEFT(G77,C72),LEFT(G77,FIND("§",SUBSTITUTE(H77," ","§",LEN(H77)-LEN(SUBSTITUTE(H77," ",""))))-1))))</f>
        <v/>
      </c>
      <c r="G77" s="59" t="str">
        <f t="shared" si="3"/>
        <v/>
      </c>
      <c r="H77" s="59" t="str">
        <f>IF(OR(G77="",G77=0,G77="0"),"",LEFT(G77,C72+1))</f>
        <v/>
      </c>
      <c r="I77" s="115" t="str">
        <f t="shared" si="4"/>
        <v/>
      </c>
      <c r="J77" s="116" t="str">
        <f t="shared" si="5"/>
        <v/>
      </c>
      <c r="K77" s="117" t="str">
        <f>IF(LEN(TRIM(L77))&gt;0,MAX(K13:K76)+1,"")</f>
        <v/>
      </c>
      <c r="L77" s="101"/>
      <c r="M77" s="142"/>
      <c r="N77" s="142"/>
      <c r="O77" s="142"/>
      <c r="P77" s="142"/>
      <c r="R77" s="79"/>
      <c r="S77" s="79"/>
      <c r="T77" s="79"/>
      <c r="U77" s="79"/>
      <c r="V77" s="79"/>
      <c r="W77" s="79"/>
      <c r="X77" s="79"/>
      <c r="Y77" s="79"/>
      <c r="Z77" s="3">
        <v>1</v>
      </c>
    </row>
    <row r="78" spans="2:26">
      <c r="B78" s="323"/>
      <c r="C78" s="70"/>
      <c r="D78" s="59" t="str" cm="1">
        <f t="array" ref="D78">IF(ROW()=ROW(D70),C73,INDEX(E70:E83,ROW()-ROW(D70)))</f>
        <v/>
      </c>
      <c r="E78" s="114" t="str">
        <f>IF(OR(D78="",C72="",C72&lt;=0,F78=""),"",TRIM(MID(D78,LEN(F78)+1+IF(MID(D78,LEN(F78)+1,1)=" ",1,0),99999)))</f>
        <v/>
      </c>
      <c r="F78" s="59" t="str">
        <f>IF(OR(G78="",G78=0,G78="0"),"",IF(LEN(G78)&lt;=C72,G78,IF(LEN(SUBSTITUTE(H78," ",""))=C72+1,LEFT(G78,C72),LEFT(G78,FIND("§",SUBSTITUTE(H78," ","§",LEN(H78)-LEN(SUBSTITUTE(H78," ",""))))-1))))</f>
        <v/>
      </c>
      <c r="G78" s="59" t="str">
        <f t="shared" ref="G78:G141" si="10">IF(OR(D78="",D78=0),"",TRIM(SUBSTITUTE(SUBSTITUTE(D78,CHAR(160)," "),CHAR(10)," ")))</f>
        <v/>
      </c>
      <c r="H78" s="59" t="str">
        <f>IF(OR(G78="",G78=0,G78="0"),"",LEFT(G78,C72+1))</f>
        <v/>
      </c>
      <c r="I78" s="115" t="str">
        <f t="shared" ref="I78:I141" si="11">IF(L78="","",(LEN(TRIM(SUBSTITUTE(L78,CHAR(160)," ")))-LEN(SUBSTITUTE(TRIM(SUBSTITUTE(L78,CHAR(160)," "))," ",""))+1)&amp;" mot"&amp;IF((LEN(TRIM(SUBSTITUTE(L78,CHAR(160)," ")))-LEN(SUBSTITUTE(TRIM(SUBSTITUTE(L78,CHAR(160)," "))," ",""))+1)&gt;1,"s",""))</f>
        <v/>
      </c>
      <c r="J78" s="116" t="str">
        <f t="shared" ref="J78:J141" si="12">IF(L78="","",LEN(TRIM(SUBSTITUTE(L78,CHAR(160),"")))&amp;" car.")</f>
        <v/>
      </c>
      <c r="K78" s="117" t="str">
        <f>IF(LEN(TRIM(L78))&gt;0,MAX(K13:K77)+1,"")</f>
        <v/>
      </c>
      <c r="L78" s="101"/>
      <c r="M78" s="142"/>
      <c r="N78" s="142"/>
      <c r="O78" s="142"/>
      <c r="P78" s="142"/>
      <c r="R78" s="160" t="s">
        <v>211</v>
      </c>
      <c r="S78" s="79"/>
      <c r="T78" s="79"/>
      <c r="U78" s="79"/>
      <c r="V78" s="79"/>
      <c r="W78" s="79"/>
      <c r="X78" s="79"/>
      <c r="Y78" s="79"/>
      <c r="Z78" s="3">
        <v>1</v>
      </c>
    </row>
    <row r="79" spans="2:26">
      <c r="B79" s="323"/>
      <c r="C79" s="70"/>
      <c r="D79" s="59" t="str" cm="1">
        <f t="array" ref="D79">IF(ROW()=ROW(D70),C73,INDEX(E70:E83,ROW()-ROW(D70)))</f>
        <v/>
      </c>
      <c r="E79" s="114" t="str">
        <f>IF(OR(D79="",C72="",C72&lt;=0,F79=""),"",TRIM(MID(D79,LEN(F79)+1+IF(MID(D79,LEN(F79)+1,1)=" ",1,0),99999)))</f>
        <v/>
      </c>
      <c r="F79" s="59" t="str">
        <f>IF(OR(G79="",G79=0,G79="0"),"",IF(LEN(G79)&lt;=C72,G79,IF(LEN(SUBSTITUTE(H79," ",""))=C72+1,LEFT(G79,C72),LEFT(G79,FIND("§",SUBSTITUTE(H79," ","§",LEN(H79)-LEN(SUBSTITUTE(H79," ",""))))-1))))</f>
        <v/>
      </c>
      <c r="G79" s="59" t="str">
        <f t="shared" si="10"/>
        <v/>
      </c>
      <c r="H79" s="59" t="str">
        <f>IF(OR(G79="",G79=0,G79="0"),"",LEFT(G79,C72+1))</f>
        <v/>
      </c>
      <c r="I79" s="115" t="str">
        <f t="shared" si="11"/>
        <v/>
      </c>
      <c r="J79" s="116" t="str">
        <f t="shared" si="12"/>
        <v/>
      </c>
      <c r="K79" s="117" t="str">
        <f>IF(LEN(TRIM(L79))&gt;0,MAX(K13:K78)+1,"")</f>
        <v/>
      </c>
      <c r="L79" s="101"/>
      <c r="M79" s="142"/>
      <c r="N79" s="142"/>
      <c r="O79" s="142"/>
      <c r="P79" s="142"/>
      <c r="R79" s="161" t="s">
        <v>212</v>
      </c>
      <c r="S79" s="79"/>
      <c r="T79" s="79"/>
      <c r="U79" s="79"/>
      <c r="V79" s="79"/>
      <c r="W79" s="79"/>
      <c r="X79" s="79"/>
      <c r="Y79" s="79"/>
      <c r="Z79" s="3">
        <v>1</v>
      </c>
    </row>
    <row r="80" spans="2:26">
      <c r="B80" s="323"/>
      <c r="C80" s="70"/>
      <c r="D80" s="59" t="str" cm="1">
        <f t="array" ref="D80">IF(ROW()=ROW(D70),C73,INDEX(E70:E83,ROW()-ROW(D70)))</f>
        <v/>
      </c>
      <c r="E80" s="114" t="str">
        <f>IF(OR(D80="",C72="",C72&lt;=0,F80=""),"",TRIM(MID(D80,LEN(F80)+1+IF(MID(D80,LEN(F80)+1,1)=" ",1,0),99999)))</f>
        <v/>
      </c>
      <c r="F80" s="59" t="str">
        <f>IF(OR(G80="",G80=0,G80="0"),"",IF(LEN(G80)&lt;=C72,G80,IF(LEN(SUBSTITUTE(H80," ",""))=C72+1,LEFT(G80,C72),LEFT(G80,FIND("§",SUBSTITUTE(H80," ","§",LEN(H80)-LEN(SUBSTITUTE(H80," ",""))))-1))))</f>
        <v/>
      </c>
      <c r="G80" s="59" t="str">
        <f t="shared" si="10"/>
        <v/>
      </c>
      <c r="H80" s="59" t="str">
        <f>IF(OR(G80="",G80=0,G80="0"),"",LEFT(G80,C72+1))</f>
        <v/>
      </c>
      <c r="I80" s="115" t="str">
        <f t="shared" si="11"/>
        <v/>
      </c>
      <c r="J80" s="116" t="str">
        <f t="shared" si="12"/>
        <v/>
      </c>
      <c r="K80" s="117" t="str">
        <f>IF(LEN(TRIM(L80))&gt;0,MAX(K13:K79)+1,"")</f>
        <v/>
      </c>
      <c r="L80" s="101"/>
      <c r="M80" s="142"/>
      <c r="N80" s="142"/>
      <c r="O80" s="142"/>
      <c r="P80" s="142"/>
      <c r="R80" s="161" t="s">
        <v>213</v>
      </c>
      <c r="S80" s="79"/>
      <c r="T80" s="79"/>
      <c r="U80" s="79"/>
      <c r="V80" s="79"/>
      <c r="W80" s="79"/>
      <c r="X80" s="79"/>
      <c r="Y80" s="79"/>
      <c r="Z80" s="3">
        <v>1</v>
      </c>
    </row>
    <row r="81" spans="2:26">
      <c r="B81" s="323"/>
      <c r="C81" s="70"/>
      <c r="D81" s="59" t="str" cm="1">
        <f t="array" ref="D81">IF(ROW()=ROW(D70),C73,INDEX(E70:E83,ROW()-ROW(D70)))</f>
        <v/>
      </c>
      <c r="E81" s="114" t="str">
        <f>IF(OR(D81="",C72="",C72&lt;=0,F81=""),"",TRIM(MID(D81,LEN(F81)+1+IF(MID(D81,LEN(F81)+1,1)=" ",1,0),99999)))</f>
        <v/>
      </c>
      <c r="F81" s="59" t="str">
        <f>IF(OR(G81="",G81=0,G81="0"),"",IF(LEN(G81)&lt;=C72,G81,IF(LEN(SUBSTITUTE(H81," ",""))=C72+1,LEFT(G81,C72),LEFT(G81,FIND("§",SUBSTITUTE(H81," ","§",LEN(H81)-LEN(SUBSTITUTE(H81," ",""))))-1))))</f>
        <v/>
      </c>
      <c r="G81" s="59" t="str">
        <f t="shared" si="10"/>
        <v/>
      </c>
      <c r="H81" s="59" t="str">
        <f>IF(OR(G81="",G81=0,G81="0"),"",LEFT(G81,C72+1))</f>
        <v/>
      </c>
      <c r="I81" s="115" t="str">
        <f t="shared" si="11"/>
        <v/>
      </c>
      <c r="J81" s="116" t="str">
        <f t="shared" si="12"/>
        <v/>
      </c>
      <c r="K81" s="117" t="str">
        <f>IF(LEN(TRIM(L81))&gt;0,MAX(K13:K80)+1,"")</f>
        <v/>
      </c>
      <c r="L81" s="101"/>
      <c r="M81" s="142"/>
      <c r="N81" s="142"/>
      <c r="O81" s="142"/>
      <c r="P81" s="142"/>
      <c r="R81" s="162" t="s">
        <v>214</v>
      </c>
      <c r="S81" s="79"/>
      <c r="T81" s="79"/>
      <c r="U81" s="79"/>
      <c r="V81" s="79"/>
      <c r="W81" s="79"/>
      <c r="X81" s="79"/>
      <c r="Y81" s="79"/>
      <c r="Z81" s="3">
        <v>1</v>
      </c>
    </row>
    <row r="82" spans="2:26">
      <c r="B82" s="323"/>
      <c r="C82" s="70"/>
      <c r="D82" s="59" t="str" cm="1">
        <f t="array" ref="D82">IF(ROW()=ROW(D70),C73,INDEX(E70:E83,ROW()-ROW(D70)))</f>
        <v/>
      </c>
      <c r="E82" s="114" t="str">
        <f>IF(OR(D82="",C72="",C72&lt;=0,F82=""),"",TRIM(MID(D82,LEN(F82)+1+IF(MID(D82,LEN(F82)+1,1)=" ",1,0),99999)))</f>
        <v/>
      </c>
      <c r="F82" s="59" t="str">
        <f>IF(OR(G82="",G82=0,G82="0"),"",IF(LEN(G82)&lt;=C72,G82,IF(LEN(SUBSTITUTE(H82," ",""))=C72+1,LEFT(G82,C72),LEFT(G82,FIND("§",SUBSTITUTE(H82," ","§",LEN(H82)-LEN(SUBSTITUTE(H82," ",""))))-1))))</f>
        <v/>
      </c>
      <c r="G82" s="59" t="str">
        <f t="shared" si="10"/>
        <v/>
      </c>
      <c r="H82" s="59" t="str">
        <f>IF(OR(G82="",G82=0,G82="0"),"",LEFT(G82,C72+1))</f>
        <v/>
      </c>
      <c r="I82" s="115" t="str">
        <f t="shared" si="11"/>
        <v/>
      </c>
      <c r="J82" s="116" t="str">
        <f t="shared" si="12"/>
        <v/>
      </c>
      <c r="K82" s="117" t="str">
        <f>IF(LEN(TRIM(L82))&gt;0,MAX(K13:K81)+1,"")</f>
        <v/>
      </c>
      <c r="L82" s="101"/>
      <c r="M82" s="142"/>
      <c r="N82" s="142"/>
      <c r="O82" s="142"/>
      <c r="P82" s="142"/>
      <c r="R82" s="162" t="s">
        <v>215</v>
      </c>
      <c r="S82" s="79"/>
      <c r="T82" s="79"/>
      <c r="U82" s="79"/>
      <c r="V82" s="79"/>
      <c r="W82" s="79"/>
      <c r="X82" s="79"/>
      <c r="Y82" s="79"/>
      <c r="Z82" s="3">
        <v>1</v>
      </c>
    </row>
    <row r="83" spans="2:26">
      <c r="B83" s="323"/>
      <c r="C83" s="70"/>
      <c r="D83" s="59" t="str" cm="1">
        <f t="array" ref="D83">IF(ROW()=ROW(D70),C73,INDEX(E70:E83,ROW()-ROW(D70)))</f>
        <v/>
      </c>
      <c r="E83" s="114" t="str">
        <f>IF(OR(D83="",C72="",C72&lt;=0,F83=""),"",TRIM(MID(D83,LEN(F83)+1+IF(MID(D83,LEN(F83)+1,1)=" ",1,0),99999)))</f>
        <v/>
      </c>
      <c r="F83" s="59" t="str">
        <f>IF(OR(G83="",G83=0,G83="0"),"",IF(LEN(G83)&lt;=C72,G83,IF(LEN(SUBSTITUTE(H83," ",""))=C72+1,LEFT(G83,C72),LEFT(G83,FIND("§",SUBSTITUTE(H83," ","§",LEN(H83)-LEN(SUBSTITUTE(H83," ",""))))-1))))</f>
        <v/>
      </c>
      <c r="G83" s="59" t="str">
        <f t="shared" si="10"/>
        <v/>
      </c>
      <c r="H83" s="59" t="str">
        <f>IF(OR(G83="",G83=0,G83="0"),"",LEFT(G83,C72+1))</f>
        <v/>
      </c>
      <c r="I83" s="115" t="str">
        <f t="shared" si="11"/>
        <v/>
      </c>
      <c r="J83" s="116" t="str">
        <f t="shared" si="12"/>
        <v/>
      </c>
      <c r="K83" s="117" t="str">
        <f>IF(LEN(TRIM(L83))&gt;0,MAX(K13:K82)+1,"")</f>
        <v/>
      </c>
      <c r="L83" s="101"/>
      <c r="M83" s="142"/>
      <c r="N83" s="142"/>
      <c r="O83" s="142"/>
      <c r="P83" s="142"/>
      <c r="R83" s="79"/>
      <c r="S83" s="79"/>
      <c r="T83" s="79"/>
      <c r="U83" s="79"/>
      <c r="V83" s="79"/>
      <c r="W83" s="79"/>
      <c r="X83" s="79"/>
      <c r="Y83" s="79"/>
      <c r="Z83" s="3">
        <v>1</v>
      </c>
    </row>
    <row r="84" spans="2:26">
      <c r="B84" s="323"/>
      <c r="C84" s="113" t="str">
        <f>IF(TRIM(SUBSTITUTE(M19,CHAR(160),""))="","",M19)</f>
        <v/>
      </c>
      <c r="D84" s="59" t="str" cm="1">
        <f t="array" ref="D84">IF(ROW()=ROW(D84),C87,INDEX(E84:E97,ROW()-ROW(D84)))</f>
        <v/>
      </c>
      <c r="E84" s="114" t="str">
        <f>IF(OR(D84="",C86="",C86&lt;=0,F84=""),"",TRIM(MID(D84,LEN(F84)+1+IF(MID(D84,LEN(F84)+1,1)=" ",1,0),99999)))</f>
        <v/>
      </c>
      <c r="F84" s="59" t="str">
        <f>IF(OR(G84="",G84=0,G84="0"),"",IF(LEN(G84)&lt;=C86,G84,IF(LEN(SUBSTITUTE(H84," ",""))=C86+1,LEFT(G84,C86),LEFT(G84,FIND("§",SUBSTITUTE(H84," ","§",LEN(H84)-LEN(SUBSTITUTE(H84," ",""))))-1))))</f>
        <v/>
      </c>
      <c r="G84" s="59" t="str">
        <f t="shared" si="10"/>
        <v/>
      </c>
      <c r="H84" s="59" t="str">
        <f>IF(OR(G84="",G84=0,G84="0"),"",LEFT(G84,C86+1))</f>
        <v/>
      </c>
      <c r="I84" s="115" t="str">
        <f t="shared" si="11"/>
        <v/>
      </c>
      <c r="J84" s="116" t="str">
        <f t="shared" si="12"/>
        <v/>
      </c>
      <c r="K84" s="117" t="str">
        <f>IF(LEN(TRIM(L84))&gt;0,MAX(K13:K83)+1,"")</f>
        <v/>
      </c>
      <c r="L84" s="101"/>
      <c r="M84" s="142"/>
      <c r="N84" s="142"/>
      <c r="O84" s="142"/>
      <c r="P84" s="142"/>
      <c r="R84" s="160" t="s">
        <v>216</v>
      </c>
      <c r="S84" s="79"/>
      <c r="T84" s="79"/>
      <c r="U84" s="79"/>
      <c r="V84" s="79"/>
      <c r="W84" s="79"/>
      <c r="X84" s="79"/>
      <c r="Y84" s="79"/>
      <c r="Z84" s="3">
        <v>1</v>
      </c>
    </row>
    <row r="85" spans="2:26">
      <c r="B85" s="323"/>
      <c r="C85" s="70" t="str">
        <f>TRIM(SUBSTITUTE(SUBSTITUTE(SUBSTITUTE(SUBSTITUTE(SUBSTITUTE(SUBSTITUTE(SUBSTITUTE(SUBSTITUTE(SUBSTITUTE(CLEAN(IF(OR(LEFT(C84,1)="-",LEFT(C84,1)="="),MID(C84,2,99999),C84)),"—","-"),"–","-"),CHAR(160)," "),CHAR(9)," "),CHAR(13)," "),CHAR(10)," ")," "," ")," "," ")," "," "))</f>
        <v/>
      </c>
      <c r="D85" s="59" t="str" cm="1">
        <f t="array" ref="D85">IF(ROW()=ROW(D84),C87,INDEX(E84:E97,ROW()-ROW(D84)))</f>
        <v/>
      </c>
      <c r="E85" s="114" t="str">
        <f>IF(OR(D85="",C86="",C86&lt;=0,F85=""),"",TRIM(MID(D85,LEN(F85)+1+IF(MID(D85,LEN(F85)+1,1)=" ",1,0),99999)))</f>
        <v/>
      </c>
      <c r="F85" s="59" t="str">
        <f>IF(OR(G85="",G85=0,G85="0"),"",IF(LEN(G85)&lt;=C86,G85,IF(LEN(SUBSTITUTE(H85," ",""))=C86+1,LEFT(G85,C86),LEFT(G85,FIND("§",SUBSTITUTE(H85," ","§",LEN(H85)-LEN(SUBSTITUTE(H85," ",""))))-1))))</f>
        <v/>
      </c>
      <c r="G85" s="59" t="str">
        <f t="shared" si="10"/>
        <v/>
      </c>
      <c r="H85" s="59" t="str">
        <f>IF(OR(G85="",G85=0,G85="0"),"",LEFT(G85,C86+1))</f>
        <v/>
      </c>
      <c r="I85" s="115" t="str">
        <f t="shared" si="11"/>
        <v/>
      </c>
      <c r="J85" s="116" t="str">
        <f t="shared" si="12"/>
        <v/>
      </c>
      <c r="K85" s="117" t="str">
        <f>IF(LEN(TRIM(L85))&gt;0,MAX(K13:K84)+1,"")</f>
        <v/>
      </c>
      <c r="L85" s="101"/>
      <c r="M85" s="142"/>
      <c r="N85" s="142"/>
      <c r="O85" s="142"/>
      <c r="P85" s="142"/>
      <c r="R85" s="161" t="s">
        <v>217</v>
      </c>
      <c r="S85" s="79"/>
      <c r="T85" s="79"/>
      <c r="U85" s="79"/>
      <c r="V85" s="79"/>
      <c r="W85" s="79"/>
      <c r="X85" s="79"/>
      <c r="Y85" s="79"/>
      <c r="Z85" s="3">
        <v>1</v>
      </c>
    </row>
    <row r="86" spans="2:26">
      <c r="B86" s="323"/>
      <c r="C86" s="121">
        <f>M11</f>
        <v>120</v>
      </c>
      <c r="D86" s="59" t="str" cm="1">
        <f t="array" ref="D86">IF(ROW()=ROW(D84),C87,INDEX(E84:E97,ROW()-ROW(D84)))</f>
        <v/>
      </c>
      <c r="E86" s="114" t="str">
        <f>IF(OR(D86="",C86="",C86&lt;=0,F86=""),"",TRIM(MID(D86,LEN(F86)+1+IF(MID(D86,LEN(F86)+1,1)=" ",1,0),99999)))</f>
        <v/>
      </c>
      <c r="F86" s="59" t="str">
        <f>IF(OR(G86="",G86=0,G86="0"),"",IF(LEN(G86)&lt;=C86,G86,IF(LEN(SUBSTITUTE(H86," ",""))=C86+1,LEFT(G86,C86),LEFT(G86,FIND("§",SUBSTITUTE(H86," ","§",LEN(H86)-LEN(SUBSTITUTE(H86," ",""))))-1))))</f>
        <v/>
      </c>
      <c r="G86" s="59" t="str">
        <f t="shared" si="10"/>
        <v/>
      </c>
      <c r="H86" s="59" t="str">
        <f>IF(OR(G86="",G86=0,G86="0"),"",LEFT(G86,C86+1))</f>
        <v/>
      </c>
      <c r="I86" s="115" t="str">
        <f t="shared" si="11"/>
        <v/>
      </c>
      <c r="J86" s="116" t="str">
        <f t="shared" si="12"/>
        <v/>
      </c>
      <c r="K86" s="117" t="str">
        <f>IF(LEN(TRIM(L86))&gt;0,MAX(K13:K85)+1,"")</f>
        <v/>
      </c>
      <c r="L86" s="101"/>
      <c r="M86" s="142"/>
      <c r="N86" s="142"/>
      <c r="O86" s="142"/>
      <c r="P86" s="142"/>
      <c r="R86" s="161" t="s">
        <v>218</v>
      </c>
      <c r="S86" s="79"/>
      <c r="T86" s="79"/>
      <c r="U86" s="79"/>
      <c r="V86" s="79"/>
      <c r="W86" s="79"/>
      <c r="X86" s="79"/>
      <c r="Y86" s="79"/>
      <c r="Z86" s="3">
        <v>1</v>
      </c>
    </row>
    <row r="87" spans="2:26">
      <c r="B87" s="323"/>
      <c r="C87" s="70" t="str">
        <f>IF(UPPER(TRIM(C12))="X",C91,C85)</f>
        <v/>
      </c>
      <c r="D87" s="59" t="str" cm="1">
        <f t="array" ref="D87">IF(ROW()=ROW(D84),C87,INDEX(E84:E97,ROW()-ROW(D84)))</f>
        <v/>
      </c>
      <c r="E87" s="114" t="str">
        <f>IF(OR(D87="",C86="",C86&lt;=0,F87=""),"",TRIM(MID(D87,LEN(F87)+1+IF(MID(D87,LEN(F87)+1,1)=" ",1,0),99999)))</f>
        <v/>
      </c>
      <c r="F87" s="59" t="str">
        <f>IF(OR(G87="",G87=0,G87="0"),"",IF(LEN(G87)&lt;=C86,G87,IF(LEN(SUBSTITUTE(H87," ",""))=C86+1,LEFT(G87,C86),LEFT(G87,FIND("§",SUBSTITUTE(H87," ","§",LEN(H87)-LEN(SUBSTITUTE(H87," ",""))))-1))))</f>
        <v/>
      </c>
      <c r="G87" s="59" t="str">
        <f t="shared" si="10"/>
        <v/>
      </c>
      <c r="H87" s="59" t="str">
        <f>IF(OR(G87="",G87=0,G87="0"),"",LEFT(G87,C86+1))</f>
        <v/>
      </c>
      <c r="I87" s="115" t="str">
        <f t="shared" si="11"/>
        <v/>
      </c>
      <c r="J87" s="116" t="str">
        <f t="shared" si="12"/>
        <v/>
      </c>
      <c r="K87" s="117" t="str">
        <f>IF(LEN(TRIM(L87))&gt;0,MAX(K13:K86)+1,"")</f>
        <v/>
      </c>
      <c r="L87" s="101"/>
      <c r="M87" s="142"/>
      <c r="N87" s="142"/>
      <c r="O87" s="142"/>
      <c r="P87" s="142"/>
      <c r="R87" s="161" t="s">
        <v>219</v>
      </c>
      <c r="S87" s="79"/>
      <c r="T87" s="79"/>
      <c r="U87" s="79"/>
      <c r="V87" s="79"/>
      <c r="W87" s="79"/>
      <c r="X87" s="79"/>
      <c r="Y87" s="79"/>
      <c r="Z87" s="3">
        <v>1</v>
      </c>
    </row>
    <row r="88" spans="2:26">
      <c r="B88" s="323"/>
      <c r="C88" s="123" t="str">
        <f>TRIM(SUBSTITUTE(SUBSTITUTE(SUBSTITUTE(SUBSTITUTE(SUBSTITUTE(SUBSTITUTE(SUBSTITUTE(SUBSTITUTE(SUBSTITUTE(SUBSTITUTE(C85,","," "),";"," "),":"," "),"!"," "),"?"," "),"…"," "),"»"," "),"«"," "),"/"," "),"."," "))</f>
        <v/>
      </c>
      <c r="D88" s="59" t="str" cm="1">
        <f t="array" ref="D88">IF(ROW()=ROW(D84),C87,INDEX(E84:E97,ROW()-ROW(D84)))</f>
        <v/>
      </c>
      <c r="E88" s="114" t="str">
        <f>IF(OR(D88="",C86="",C86&lt;=0,F88=""),"",TRIM(MID(D88,LEN(F88)+1+IF(MID(D88,LEN(F88)+1,1)=" ",1,0),99999)))</f>
        <v/>
      </c>
      <c r="F88" s="59" t="str">
        <f>IF(OR(G88="",G88=0,G88="0"),"",IF(LEN(G88)&lt;=C86,G88,IF(LEN(SUBSTITUTE(H88," ",""))=C86+1,LEFT(G88,C86),LEFT(G88,FIND("§",SUBSTITUTE(H88," ","§",LEN(H88)-LEN(SUBSTITUTE(H88," ",""))))-1))))</f>
        <v/>
      </c>
      <c r="G88" s="59" t="str">
        <f t="shared" si="10"/>
        <v/>
      </c>
      <c r="H88" s="59" t="str">
        <f>IF(OR(G88="",G88=0,G88="0"),"",LEFT(G88,C86+1))</f>
        <v/>
      </c>
      <c r="I88" s="115" t="str">
        <f t="shared" si="11"/>
        <v/>
      </c>
      <c r="J88" s="116" t="str">
        <f t="shared" si="12"/>
        <v/>
      </c>
      <c r="K88" s="117" t="str">
        <f>IF(LEN(TRIM(L88))&gt;0,MAX(K13:K87)+1,"")</f>
        <v/>
      </c>
      <c r="L88" s="101"/>
      <c r="M88" s="142"/>
      <c r="N88" s="142"/>
      <c r="O88" s="142"/>
      <c r="P88" s="142"/>
      <c r="R88" s="161" t="s">
        <v>220</v>
      </c>
      <c r="S88" s="79"/>
      <c r="T88" s="79"/>
      <c r="U88" s="79"/>
      <c r="V88" s="79"/>
      <c r="W88" s="79"/>
      <c r="X88" s="79"/>
      <c r="Y88" s="79"/>
      <c r="Z88" s="3">
        <v>1</v>
      </c>
    </row>
    <row r="89" spans="2:26">
      <c r="B89" s="323"/>
      <c r="C89" s="59" t="str">
        <f>TRIM(SUBSTITUTE(SUBSTITUTE(SUBSTITUTE(SUBSTITUTE(SUBSTITUTE(SUBSTITUTE(SUBSTITUTE(SUBSTITUTE(C88,"("," "),")"," "),CHAR(34)," "),"-"," "),"_"," "),"&lt;"," "),"&gt;"," "),"="," "))</f>
        <v/>
      </c>
      <c r="D89" s="59" t="str" cm="1">
        <f t="array" ref="D89">IF(ROW()=ROW(D84),C87,INDEX(E84:E97,ROW()-ROW(D84)))</f>
        <v/>
      </c>
      <c r="E89" s="114" t="str">
        <f>IF(OR(D89="",C86="",C86&lt;=0,F89=""),"",TRIM(MID(D89,LEN(F89)+1+IF(MID(D89,LEN(F89)+1,1)=" ",1,0),99999)))</f>
        <v/>
      </c>
      <c r="F89" s="59" t="str">
        <f>IF(OR(G89="",G89=0,G89="0"),"",IF(LEN(G89)&lt;=C86,G89,IF(LEN(SUBSTITUTE(H89," ",""))=C86+1,LEFT(G89,C86),LEFT(G89,FIND("§",SUBSTITUTE(H89," ","§",LEN(H89)-LEN(SUBSTITUTE(H89," ",""))))-1))))</f>
        <v/>
      </c>
      <c r="G89" s="59" t="str">
        <f t="shared" si="10"/>
        <v/>
      </c>
      <c r="H89" s="59" t="str">
        <f>IF(OR(G89="",G89=0,G89="0"),"",LEFT(G89,C86+1))</f>
        <v/>
      </c>
      <c r="I89" s="115" t="str">
        <f t="shared" si="11"/>
        <v/>
      </c>
      <c r="J89" s="116" t="str">
        <f t="shared" si="12"/>
        <v/>
      </c>
      <c r="K89" s="117" t="str">
        <f>IF(LEN(TRIM(L89))&gt;0,MAX(K13:K88)+1,"")</f>
        <v/>
      </c>
      <c r="L89" s="101"/>
      <c r="M89" s="142"/>
      <c r="N89" s="142"/>
      <c r="O89" s="142"/>
      <c r="P89" s="142"/>
      <c r="R89" s="161" t="s">
        <v>221</v>
      </c>
      <c r="S89" s="79"/>
      <c r="T89" s="79"/>
      <c r="U89" s="79"/>
      <c r="V89" s="79"/>
      <c r="W89" s="79"/>
      <c r="X89" s="79"/>
      <c r="Y89" s="79"/>
      <c r="Z89" s="3">
        <v>1</v>
      </c>
    </row>
    <row r="90" spans="2:26">
      <c r="B90" s="323"/>
      <c r="C90" s="70" t="str">
        <f>TRIM(SUBSTITUTE(SUBSTITUTE(SUBSTITUTE(SUBSTITUTE(C89,"►"," "),"▼"," "),"▲"," "),"◄"," "))</f>
        <v/>
      </c>
      <c r="D90" s="59" t="str" cm="1">
        <f t="array" ref="D90">IF(ROW()=ROW(D84),C87,INDEX(E84:E97,ROW()-ROW(D84)))</f>
        <v/>
      </c>
      <c r="E90" s="114" t="str">
        <f>IF(OR(D90="",C86="",C86&lt;=0,F90=""),"",TRIM(MID(D90,LEN(F90)+1+IF(MID(D90,LEN(F90)+1,1)=" ",1,0),99999)))</f>
        <v/>
      </c>
      <c r="F90" s="59" t="str">
        <f>IF(OR(G90="",G90=0,G90="0"),"",IF(LEN(G90)&lt;=C86,G90,IF(LEN(SUBSTITUTE(H90," ",""))=C86+1,LEFT(G90,C86),LEFT(G90,FIND("§",SUBSTITUTE(H90," ","§",LEN(H90)-LEN(SUBSTITUTE(H90," ",""))))-1))))</f>
        <v/>
      </c>
      <c r="G90" s="59" t="str">
        <f t="shared" si="10"/>
        <v/>
      </c>
      <c r="H90" s="59" t="str">
        <f>IF(OR(G90="",G90=0,G90="0"),"",LEFT(G90,C86+1))</f>
        <v/>
      </c>
      <c r="I90" s="115" t="str">
        <f t="shared" si="11"/>
        <v/>
      </c>
      <c r="J90" s="116" t="str">
        <f t="shared" si="12"/>
        <v/>
      </c>
      <c r="K90" s="117" t="str">
        <f>IF(LEN(TRIM(L90))&gt;0,MAX(K13:K89)+1,"")</f>
        <v/>
      </c>
      <c r="L90" s="101"/>
      <c r="M90" s="142"/>
      <c r="N90" s="142"/>
      <c r="O90" s="142"/>
      <c r="P90" s="142"/>
      <c r="R90" s="161" t="s">
        <v>222</v>
      </c>
      <c r="S90" s="79"/>
      <c r="T90" s="79"/>
      <c r="U90" s="79"/>
      <c r="V90" s="79"/>
      <c r="W90" s="79"/>
      <c r="X90" s="79"/>
      <c r="Y90" s="79"/>
      <c r="Z90" s="3">
        <v>1</v>
      </c>
    </row>
    <row r="91" spans="2:26">
      <c r="B91" s="323"/>
      <c r="C91" s="70" t="str">
        <f>TRIM(SUBSTITUTE(SUBSTITUTE(C90,"“"," "),"”"," "))</f>
        <v/>
      </c>
      <c r="D91" s="59" t="str" cm="1">
        <f t="array" ref="D91">IF(ROW()=ROW(D84),C87,INDEX(E84:E97,ROW()-ROW(D84)))</f>
        <v/>
      </c>
      <c r="E91" s="114" t="str">
        <f>IF(OR(D91="",C86="",C86&lt;=0,F91=""),"",TRIM(MID(D91,LEN(F91)+1+IF(MID(D91,LEN(F91)+1,1)=" ",1,0),99999)))</f>
        <v/>
      </c>
      <c r="F91" s="59" t="str">
        <f>IF(OR(G91="",G91=0,G91="0"),"",IF(LEN(G91)&lt;=C86,G91,IF(LEN(SUBSTITUTE(H91," ",""))=C86+1,LEFT(G91,C86),LEFT(G91,FIND("§",SUBSTITUTE(H91," ","§",LEN(H91)-LEN(SUBSTITUTE(H91," ",""))))-1))))</f>
        <v/>
      </c>
      <c r="G91" s="59" t="str">
        <f t="shared" si="10"/>
        <v/>
      </c>
      <c r="H91" s="59" t="str">
        <f>IF(OR(G91="",G91=0,G91="0"),"",LEFT(G91,C86+1))</f>
        <v/>
      </c>
      <c r="I91" s="115" t="str">
        <f t="shared" si="11"/>
        <v/>
      </c>
      <c r="J91" s="116" t="str">
        <f t="shared" si="12"/>
        <v/>
      </c>
      <c r="K91" s="117" t="str">
        <f>IF(LEN(TRIM(L91))&gt;0,MAX(K13:K90)+1,"")</f>
        <v/>
      </c>
      <c r="L91" s="101"/>
      <c r="M91" s="142"/>
      <c r="N91" s="142"/>
      <c r="O91" s="142"/>
      <c r="P91" s="142"/>
      <c r="R91" s="161" t="s">
        <v>223</v>
      </c>
      <c r="S91" s="79"/>
      <c r="T91" s="79"/>
      <c r="U91" s="79"/>
      <c r="V91" s="79"/>
      <c r="W91" s="79"/>
      <c r="X91" s="79"/>
      <c r="Y91" s="79"/>
      <c r="Z91" s="3">
        <v>1</v>
      </c>
    </row>
    <row r="92" spans="2:26">
      <c r="B92" s="323"/>
      <c r="C92" s="70"/>
      <c r="D92" s="59" t="str" cm="1">
        <f t="array" ref="D92">IF(ROW()=ROW(D84),C87,INDEX(E84:E97,ROW()-ROW(D84)))</f>
        <v/>
      </c>
      <c r="E92" s="114" t="str">
        <f>IF(OR(D92="",C86="",C86&lt;=0,F92=""),"",TRIM(MID(D92,LEN(F92)+1+IF(MID(D92,LEN(F92)+1,1)=" ",1,0),99999)))</f>
        <v/>
      </c>
      <c r="F92" s="59" t="str">
        <f>IF(OR(G92="",G92=0,G92="0"),"",IF(LEN(G92)&lt;=C86,G92,IF(LEN(SUBSTITUTE(H92," ",""))=C86+1,LEFT(G92,C86),LEFT(G92,FIND("§",SUBSTITUTE(H92," ","§",LEN(H92)-LEN(SUBSTITUTE(H92," ",""))))-1))))</f>
        <v/>
      </c>
      <c r="G92" s="59" t="str">
        <f t="shared" si="10"/>
        <v/>
      </c>
      <c r="H92" s="59" t="str">
        <f>IF(OR(G92="",G92=0,G92="0"),"",LEFT(G92,C86+1))</f>
        <v/>
      </c>
      <c r="I92" s="115" t="str">
        <f t="shared" si="11"/>
        <v/>
      </c>
      <c r="J92" s="116" t="str">
        <f t="shared" si="12"/>
        <v/>
      </c>
      <c r="K92" s="117" t="str">
        <f>IF(LEN(TRIM(L92))&gt;0,MAX(K13:K91)+1,"")</f>
        <v/>
      </c>
      <c r="L92" s="101"/>
      <c r="M92" s="142"/>
      <c r="N92" s="142"/>
      <c r="O92" s="142"/>
      <c r="P92" s="142"/>
      <c r="R92" s="79"/>
      <c r="S92" s="79"/>
      <c r="T92" s="79"/>
      <c r="U92" s="79"/>
      <c r="V92" s="79"/>
      <c r="W92" s="79"/>
      <c r="X92" s="79"/>
      <c r="Y92" s="79"/>
      <c r="Z92" s="3">
        <v>1</v>
      </c>
    </row>
    <row r="93" spans="2:26">
      <c r="B93" s="323"/>
      <c r="C93" s="70"/>
      <c r="D93" s="59" t="str" cm="1">
        <f t="array" ref="D93">IF(ROW()=ROW(D84),C87,INDEX(E84:E97,ROW()-ROW(D84)))</f>
        <v/>
      </c>
      <c r="E93" s="114" t="str">
        <f>IF(OR(D93="",C86="",C86&lt;=0,F93=""),"",TRIM(MID(D93,LEN(F93)+1+IF(MID(D93,LEN(F93)+1,1)=" ",1,0),99999)))</f>
        <v/>
      </c>
      <c r="F93" s="59" t="str">
        <f>IF(OR(G93="",G93=0,G93="0"),"",IF(LEN(G93)&lt;=C86,G93,IF(LEN(SUBSTITUTE(H93," ",""))=C86+1,LEFT(G93,C86),LEFT(G93,FIND("§",SUBSTITUTE(H93," ","§",LEN(H93)-LEN(SUBSTITUTE(H93," ",""))))-1))))</f>
        <v/>
      </c>
      <c r="G93" s="59" t="str">
        <f t="shared" si="10"/>
        <v/>
      </c>
      <c r="H93" s="59" t="str">
        <f>IF(OR(G93="",G93=0,G93="0"),"",LEFT(G93,C86+1))</f>
        <v/>
      </c>
      <c r="I93" s="115" t="str">
        <f t="shared" si="11"/>
        <v/>
      </c>
      <c r="J93" s="116" t="str">
        <f t="shared" si="12"/>
        <v/>
      </c>
      <c r="K93" s="117" t="str">
        <f>IF(LEN(TRIM(L93))&gt;0,MAX(K13:K92)+1,"")</f>
        <v/>
      </c>
      <c r="L93" s="101"/>
      <c r="M93" s="142"/>
      <c r="N93" s="142"/>
      <c r="O93" s="142"/>
      <c r="P93" s="142"/>
      <c r="R93" s="163" t="s">
        <v>224</v>
      </c>
      <c r="S93" s="79"/>
      <c r="T93" s="79"/>
      <c r="U93" s="79"/>
      <c r="V93" s="79"/>
      <c r="W93" s="79"/>
      <c r="X93" s="79"/>
      <c r="Y93" s="79"/>
      <c r="Z93" s="3">
        <v>1</v>
      </c>
    </row>
    <row r="94" spans="2:26">
      <c r="B94" s="323"/>
      <c r="C94" s="70"/>
      <c r="D94" s="59" t="str" cm="1">
        <f t="array" ref="D94">IF(ROW()=ROW(D84),C87,INDEX(E84:E97,ROW()-ROW(D84)))</f>
        <v/>
      </c>
      <c r="E94" s="114" t="str">
        <f>IF(OR(D94="",C86="",C86&lt;=0,F94=""),"",TRIM(MID(D94,LEN(F94)+1+IF(MID(D94,LEN(F94)+1,1)=" ",1,0),99999)))</f>
        <v/>
      </c>
      <c r="F94" s="59" t="str">
        <f>IF(OR(G94="",G94=0,G94="0"),"",IF(LEN(G94)&lt;=C86,G94,IF(LEN(SUBSTITUTE(H94," ",""))=C86+1,LEFT(G94,C86),LEFT(G94,FIND("§",SUBSTITUTE(H94," ","§",LEN(H94)-LEN(SUBSTITUTE(H94," ",""))))-1))))</f>
        <v/>
      </c>
      <c r="G94" s="59" t="str">
        <f t="shared" si="10"/>
        <v/>
      </c>
      <c r="H94" s="59" t="str">
        <f>IF(OR(G94="",G94=0,G94="0"),"",LEFT(G94,C86+1))</f>
        <v/>
      </c>
      <c r="I94" s="115" t="str">
        <f t="shared" si="11"/>
        <v/>
      </c>
      <c r="J94" s="116" t="str">
        <f t="shared" si="12"/>
        <v/>
      </c>
      <c r="K94" s="117" t="str">
        <f>IF(LEN(TRIM(L94))&gt;0,MAX(K13:K93)+1,"")</f>
        <v/>
      </c>
      <c r="L94" s="101"/>
      <c r="M94" s="142"/>
      <c r="N94" s="142"/>
      <c r="O94" s="142"/>
      <c r="P94" s="142"/>
      <c r="R94" s="163" t="s">
        <v>225</v>
      </c>
      <c r="S94" s="79"/>
      <c r="T94" s="79"/>
      <c r="U94" s="79"/>
      <c r="V94" s="79"/>
      <c r="W94" s="79"/>
      <c r="X94" s="79"/>
      <c r="Y94" s="79"/>
      <c r="Z94" s="3">
        <v>1</v>
      </c>
    </row>
    <row r="95" spans="2:26">
      <c r="B95" s="323"/>
      <c r="C95" s="70"/>
      <c r="D95" s="59" t="str" cm="1">
        <f t="array" ref="D95">IF(ROW()=ROW(D84),C87,INDEX(E84:E97,ROW()-ROW(D84)))</f>
        <v/>
      </c>
      <c r="E95" s="114" t="str">
        <f>IF(OR(D95="",C86="",C86&lt;=0,F95=""),"",TRIM(MID(D95,LEN(F95)+1+IF(MID(D95,LEN(F95)+1,1)=" ",1,0),99999)))</f>
        <v/>
      </c>
      <c r="F95" s="59" t="str">
        <f>IF(OR(G95="",G95=0,G95="0"),"",IF(LEN(G95)&lt;=C86,G95,IF(LEN(SUBSTITUTE(H95," ",""))=C86+1,LEFT(G95,C86),LEFT(G95,FIND("§",SUBSTITUTE(H95," ","§",LEN(H95)-LEN(SUBSTITUTE(H95," ",""))))-1))))</f>
        <v/>
      </c>
      <c r="G95" s="59" t="str">
        <f t="shared" si="10"/>
        <v/>
      </c>
      <c r="H95" s="59" t="str">
        <f>IF(OR(G95="",G95=0,G95="0"),"",LEFT(G95,C86+1))</f>
        <v/>
      </c>
      <c r="I95" s="115" t="str">
        <f t="shared" si="11"/>
        <v/>
      </c>
      <c r="J95" s="116" t="str">
        <f t="shared" si="12"/>
        <v/>
      </c>
      <c r="K95" s="117" t="str">
        <f>IF(LEN(TRIM(L95))&gt;0,MAX(K13:K94)+1,"")</f>
        <v/>
      </c>
      <c r="L95" s="101"/>
      <c r="M95" s="142"/>
      <c r="N95" s="142"/>
      <c r="O95" s="142"/>
      <c r="P95" s="142"/>
      <c r="R95" s="163" t="s">
        <v>226</v>
      </c>
      <c r="S95" s="79"/>
      <c r="T95" s="79"/>
      <c r="U95" s="79"/>
      <c r="V95" s="79"/>
      <c r="W95" s="79"/>
      <c r="X95" s="79"/>
      <c r="Y95" s="79"/>
      <c r="Z95" s="3">
        <v>1</v>
      </c>
    </row>
    <row r="96" spans="2:26">
      <c r="B96" s="323"/>
      <c r="C96" s="70"/>
      <c r="D96" s="59" t="str" cm="1">
        <f t="array" ref="D96">IF(ROW()=ROW(D84),C87,INDEX(E84:E97,ROW()-ROW(D84)))</f>
        <v/>
      </c>
      <c r="E96" s="114" t="str">
        <f>IF(OR(D96="",C86="",C86&lt;=0,F96=""),"",TRIM(MID(D96,LEN(F96)+1+IF(MID(D96,LEN(F96)+1,1)=" ",1,0),99999)))</f>
        <v/>
      </c>
      <c r="F96" s="59" t="str">
        <f>IF(OR(G96="",G96=0,G96="0"),"",IF(LEN(G96)&lt;=C86,G96,IF(LEN(SUBSTITUTE(H96," ",""))=C86+1,LEFT(G96,C86),LEFT(G96,FIND("§",SUBSTITUTE(H96," ","§",LEN(H96)-LEN(SUBSTITUTE(H96," ",""))))-1))))</f>
        <v/>
      </c>
      <c r="G96" s="59" t="str">
        <f t="shared" si="10"/>
        <v/>
      </c>
      <c r="H96" s="59" t="str">
        <f>IF(OR(G96="",G96=0,G96="0"),"",LEFT(G96,C86+1))</f>
        <v/>
      </c>
      <c r="I96" s="115" t="str">
        <f t="shared" si="11"/>
        <v/>
      </c>
      <c r="J96" s="116" t="str">
        <f t="shared" si="12"/>
        <v/>
      </c>
      <c r="K96" s="117" t="str">
        <f>IF(LEN(TRIM(L96))&gt;0,MAX(K13:K95)+1,"")</f>
        <v/>
      </c>
      <c r="L96" s="101"/>
      <c r="M96" s="142"/>
      <c r="N96" s="142"/>
      <c r="O96" s="142"/>
      <c r="P96" s="142"/>
      <c r="R96" s="79"/>
      <c r="S96" s="79"/>
      <c r="T96" s="79"/>
      <c r="U96" s="79"/>
      <c r="V96" s="79"/>
      <c r="W96" s="79"/>
      <c r="X96" s="79"/>
      <c r="Y96" s="79"/>
      <c r="Z96" s="3">
        <v>1</v>
      </c>
    </row>
    <row r="97" spans="2:26">
      <c r="B97" s="323"/>
      <c r="C97" s="70"/>
      <c r="D97" s="59" t="str" cm="1">
        <f t="array" ref="D97">IF(ROW()=ROW(D84),C87,INDEX(E84:E97,ROW()-ROW(D84)))</f>
        <v/>
      </c>
      <c r="E97" s="114" t="str">
        <f>IF(OR(D97="",C86="",C86&lt;=0,F97=""),"",TRIM(MID(D97,LEN(F97)+1+IF(MID(D97,LEN(F97)+1,1)=" ",1,0),99999)))</f>
        <v/>
      </c>
      <c r="F97" s="59" t="str">
        <f>IF(OR(G97="",G97=0,G97="0"),"",IF(LEN(G97)&lt;=C86,G97,IF(LEN(SUBSTITUTE(H97," ",""))=C86+1,LEFT(G97,C86),LEFT(G97,FIND("§",SUBSTITUTE(H97," ","§",LEN(H97)-LEN(SUBSTITUTE(H97," ",""))))-1))))</f>
        <v/>
      </c>
      <c r="G97" s="59" t="str">
        <f t="shared" si="10"/>
        <v/>
      </c>
      <c r="H97" s="59" t="str">
        <f>IF(OR(G97="",G97=0,G97="0"),"",LEFT(G97,C86+1))</f>
        <v/>
      </c>
      <c r="I97" s="115" t="str">
        <f t="shared" si="11"/>
        <v/>
      </c>
      <c r="J97" s="116" t="str">
        <f t="shared" si="12"/>
        <v/>
      </c>
      <c r="K97" s="117" t="str">
        <f>IF(LEN(TRIM(L97))&gt;0,MAX(K13:K96)+1,"")</f>
        <v/>
      </c>
      <c r="L97" s="101"/>
      <c r="M97" s="142"/>
      <c r="N97" s="142"/>
      <c r="O97" s="142"/>
      <c r="P97" s="142"/>
      <c r="R97" s="163" t="s">
        <v>227</v>
      </c>
      <c r="S97" s="79"/>
      <c r="T97" s="79"/>
      <c r="U97" s="79"/>
      <c r="V97" s="79"/>
      <c r="W97" s="79"/>
      <c r="X97" s="79"/>
      <c r="Y97" s="79"/>
      <c r="Z97" s="3">
        <v>1</v>
      </c>
    </row>
    <row r="98" spans="2:26">
      <c r="B98" s="323"/>
      <c r="C98" s="113" t="str">
        <f>IF(TRIM(SUBSTITUTE(M20,CHAR(160),""))="","",M20)</f>
        <v/>
      </c>
      <c r="D98" s="59" t="str" cm="1">
        <f t="array" ref="D98">IF(ROW()=ROW(D98),C101,INDEX(E98:E111,ROW()-ROW(D98)))</f>
        <v/>
      </c>
      <c r="E98" s="114" t="str">
        <f>IF(OR(D98="",C100="",C100&lt;=0,F98=""),"",TRIM(MID(D98,LEN(F98)+1+IF(MID(D98,LEN(F98)+1,1)=" ",1,0),99999)))</f>
        <v/>
      </c>
      <c r="F98" s="59" t="str">
        <f>IF(OR(G98="",G98=0,G98="0"),"",IF(LEN(G98)&lt;=C100,G98,IF(LEN(SUBSTITUTE(H98," ",""))=C100+1,LEFT(G98,C100),LEFT(G98,FIND("§",SUBSTITUTE(H98," ","§",LEN(H98)-LEN(SUBSTITUTE(H98," ",""))))-1))))</f>
        <v/>
      </c>
      <c r="G98" s="59" t="str">
        <f t="shared" si="10"/>
        <v/>
      </c>
      <c r="H98" s="59" t="str">
        <f>IF(OR(G98="",G98=0,G98="0"),"",LEFT(G98,C100+1))</f>
        <v/>
      </c>
      <c r="I98" s="115" t="str">
        <f t="shared" si="11"/>
        <v/>
      </c>
      <c r="J98" s="116" t="str">
        <f t="shared" si="12"/>
        <v/>
      </c>
      <c r="K98" s="117" t="str">
        <f>IF(LEN(TRIM(L98))&gt;0,MAX(K13:K97)+1,"")</f>
        <v/>
      </c>
      <c r="L98" s="101"/>
      <c r="M98" s="142"/>
      <c r="N98" s="142"/>
      <c r="O98" s="142"/>
      <c r="P98" s="142"/>
      <c r="R98" s="163" t="s">
        <v>228</v>
      </c>
      <c r="S98" s="79"/>
      <c r="T98" s="79"/>
      <c r="U98" s="79"/>
      <c r="V98" s="79"/>
      <c r="W98" s="79"/>
      <c r="X98" s="79"/>
      <c r="Y98" s="79"/>
      <c r="Z98" s="3">
        <v>1</v>
      </c>
    </row>
    <row r="99" spans="2:26">
      <c r="B99" s="323"/>
      <c r="C99" s="70" t="str">
        <f>TRIM(SUBSTITUTE(SUBSTITUTE(SUBSTITUTE(SUBSTITUTE(SUBSTITUTE(SUBSTITUTE(SUBSTITUTE(SUBSTITUTE(SUBSTITUTE(CLEAN(IF(OR(LEFT(C98,1)="-",LEFT(C98,1)="="),MID(C98,2,99999),C98)),"—","-"),"–","-"),CHAR(160)," "),CHAR(9)," "),CHAR(13)," "),CHAR(10)," ")," "," ")," "," ")," "," "))</f>
        <v/>
      </c>
      <c r="D99" s="59" t="str" cm="1">
        <f t="array" ref="D99">IF(ROW()=ROW(D98),C101,INDEX(E98:E111,ROW()-ROW(D98)))</f>
        <v/>
      </c>
      <c r="E99" s="114" t="str">
        <f>IF(OR(D99="",C100="",C100&lt;=0,F99=""),"",TRIM(MID(D99,LEN(F99)+1+IF(MID(D99,LEN(F99)+1,1)=" ",1,0),99999)))</f>
        <v/>
      </c>
      <c r="F99" s="59" t="str">
        <f>IF(OR(G99="",G99=0,G99="0"),"",IF(LEN(G99)&lt;=C100,G99,IF(LEN(SUBSTITUTE(H99," ",""))=C100+1,LEFT(G99,C100),LEFT(G99,FIND("§",SUBSTITUTE(H99," ","§",LEN(H99)-LEN(SUBSTITUTE(H99," ",""))))-1))))</f>
        <v/>
      </c>
      <c r="G99" s="59" t="str">
        <f t="shared" si="10"/>
        <v/>
      </c>
      <c r="H99" s="59" t="str">
        <f>IF(OR(G99="",G99=0,G99="0"),"",LEFT(G99,C100+1))</f>
        <v/>
      </c>
      <c r="I99" s="115" t="str">
        <f t="shared" si="11"/>
        <v/>
      </c>
      <c r="J99" s="116" t="str">
        <f t="shared" si="12"/>
        <v/>
      </c>
      <c r="K99" s="117" t="str">
        <f>IF(LEN(TRIM(L99))&gt;0,MAX(K13:K98)+1,"")</f>
        <v/>
      </c>
      <c r="L99" s="101"/>
      <c r="M99" s="142"/>
      <c r="N99" s="142"/>
      <c r="O99" s="142"/>
      <c r="P99" s="142"/>
      <c r="R99" s="163" t="s">
        <v>229</v>
      </c>
      <c r="S99" s="79"/>
      <c r="T99" s="79"/>
      <c r="U99" s="79"/>
      <c r="V99" s="79"/>
      <c r="W99" s="79"/>
      <c r="X99" s="79"/>
      <c r="Y99" s="79"/>
      <c r="Z99" s="3">
        <v>1</v>
      </c>
    </row>
    <row r="100" spans="2:26">
      <c r="B100" s="323"/>
      <c r="C100" s="121">
        <f>M11</f>
        <v>120</v>
      </c>
      <c r="D100" s="59" t="str" cm="1">
        <f t="array" ref="D100">IF(ROW()=ROW(D98),C101,INDEX(E98:E111,ROW()-ROW(D98)))</f>
        <v/>
      </c>
      <c r="E100" s="114" t="str">
        <f>IF(OR(D100="",C100="",C100&lt;=0,F100=""),"",TRIM(MID(D100,LEN(F100)+1+IF(MID(D100,LEN(F100)+1,1)=" ",1,0),99999)))</f>
        <v/>
      </c>
      <c r="F100" s="59" t="str">
        <f>IF(OR(G100="",G100=0,G100="0"),"",IF(LEN(G100)&lt;=C100,G100,IF(LEN(SUBSTITUTE(H100," ",""))=C100+1,LEFT(G100,C100),LEFT(G100,FIND("§",SUBSTITUTE(H100," ","§",LEN(H100)-LEN(SUBSTITUTE(H100," ",""))))-1))))</f>
        <v/>
      </c>
      <c r="G100" s="59" t="str">
        <f t="shared" si="10"/>
        <v/>
      </c>
      <c r="H100" s="59" t="str">
        <f>IF(OR(G100="",G100=0,G100="0"),"",LEFT(G100,C100+1))</f>
        <v/>
      </c>
      <c r="I100" s="115" t="str">
        <f t="shared" si="11"/>
        <v/>
      </c>
      <c r="J100" s="116" t="str">
        <f t="shared" si="12"/>
        <v/>
      </c>
      <c r="K100" s="117" t="str">
        <f>IF(LEN(TRIM(L100))&gt;0,MAX(K13:K99)+1,"")</f>
        <v/>
      </c>
      <c r="L100" s="101"/>
      <c r="M100" s="142"/>
      <c r="N100" s="142"/>
      <c r="O100" s="142"/>
      <c r="P100" s="142"/>
      <c r="R100" s="79" t="s">
        <v>230</v>
      </c>
      <c r="S100" s="79"/>
      <c r="T100" s="79"/>
      <c r="U100" s="79"/>
      <c r="V100" s="79"/>
      <c r="W100" s="79"/>
      <c r="X100" s="79"/>
      <c r="Y100" s="79"/>
      <c r="Z100" s="3">
        <v>1</v>
      </c>
    </row>
    <row r="101" spans="2:26">
      <c r="B101" s="323"/>
      <c r="C101" s="70" t="str">
        <f>IF(UPPER(TRIM(C12))="X",C105,C99)</f>
        <v/>
      </c>
      <c r="D101" s="59" t="str" cm="1">
        <f t="array" ref="D101">IF(ROW()=ROW(D98),C101,INDEX(E98:E111,ROW()-ROW(D98)))</f>
        <v/>
      </c>
      <c r="E101" s="114" t="str">
        <f>IF(OR(D101="",C100="",C100&lt;=0,F101=""),"",TRIM(MID(D101,LEN(F101)+1+IF(MID(D101,LEN(F101)+1,1)=" ",1,0),99999)))</f>
        <v/>
      </c>
      <c r="F101" s="59" t="str">
        <f>IF(OR(G101="",G101=0,G101="0"),"",IF(LEN(G101)&lt;=C100,G101,IF(LEN(SUBSTITUTE(H101," ",""))=C100+1,LEFT(G101,C100),LEFT(G101,FIND("§",SUBSTITUTE(H101," ","§",LEN(H101)-LEN(SUBSTITUTE(H101," ",""))))-1))))</f>
        <v/>
      </c>
      <c r="G101" s="59" t="str">
        <f t="shared" si="10"/>
        <v/>
      </c>
      <c r="H101" s="59" t="str">
        <f>IF(OR(G101="",G101=0,G101="0"),"",LEFT(G101,C100+1))</f>
        <v/>
      </c>
      <c r="I101" s="115" t="str">
        <f t="shared" si="11"/>
        <v/>
      </c>
      <c r="J101" s="116" t="str">
        <f t="shared" si="12"/>
        <v/>
      </c>
      <c r="K101" s="117" t="str">
        <f>IF(LEN(TRIM(L101))&gt;0,MAX(K13:K100)+1,"")</f>
        <v/>
      </c>
      <c r="L101" s="101"/>
      <c r="M101" s="142"/>
      <c r="N101" s="142"/>
      <c r="O101" s="142"/>
      <c r="P101" s="142"/>
      <c r="R101" s="162"/>
      <c r="S101" s="79"/>
      <c r="T101" s="79"/>
      <c r="U101" s="79"/>
      <c r="V101" s="79"/>
      <c r="W101" s="79"/>
      <c r="X101" s="79"/>
      <c r="Y101" s="79"/>
      <c r="Z101" s="3">
        <v>1</v>
      </c>
    </row>
    <row r="102" spans="2:26">
      <c r="B102" s="323"/>
      <c r="C102" s="123" t="str">
        <f>TRIM(SUBSTITUTE(SUBSTITUTE(SUBSTITUTE(SUBSTITUTE(SUBSTITUTE(SUBSTITUTE(SUBSTITUTE(SUBSTITUTE(SUBSTITUTE(SUBSTITUTE(C99,","," "),";"," "),":"," "),"!"," "),"?"," "),"…"," "),"»"," "),"«"," "),"/"," "),"."," "))</f>
        <v/>
      </c>
      <c r="D102" s="59" t="str" cm="1">
        <f t="array" ref="D102">IF(ROW()=ROW(D98),C101,INDEX(E98:E111,ROW()-ROW(D98)))</f>
        <v/>
      </c>
      <c r="E102" s="114" t="str">
        <f>IF(OR(D102="",C100="",C100&lt;=0,F102=""),"",TRIM(MID(D102,LEN(F102)+1+IF(MID(D102,LEN(F102)+1,1)=" ",1,0),99999)))</f>
        <v/>
      </c>
      <c r="F102" s="59" t="str">
        <f>IF(OR(G102="",G102=0,G102="0"),"",IF(LEN(G102)&lt;=C100,G102,IF(LEN(SUBSTITUTE(H102," ",""))=C100+1,LEFT(G102,C100),LEFT(G102,FIND("§",SUBSTITUTE(H102," ","§",LEN(H102)-LEN(SUBSTITUTE(H102," ",""))))-1))))</f>
        <v/>
      </c>
      <c r="G102" s="59" t="str">
        <f t="shared" si="10"/>
        <v/>
      </c>
      <c r="H102" s="59" t="str">
        <f>IF(OR(G102="",G102=0,G102="0"),"",LEFT(G102,C100+1))</f>
        <v/>
      </c>
      <c r="I102" s="115" t="str">
        <f t="shared" si="11"/>
        <v/>
      </c>
      <c r="J102" s="116" t="str">
        <f t="shared" si="12"/>
        <v/>
      </c>
      <c r="K102" s="117" t="str">
        <f>IF(LEN(TRIM(L102))&gt;0,MAX(K13:K101)+1,"")</f>
        <v/>
      </c>
      <c r="L102" s="101"/>
      <c r="M102" s="142"/>
      <c r="N102" s="142"/>
      <c r="O102" s="142"/>
      <c r="P102" s="142"/>
      <c r="R102" s="160" t="s">
        <v>231</v>
      </c>
      <c r="S102" s="79"/>
      <c r="T102" s="79"/>
      <c r="U102" s="79"/>
      <c r="V102" s="79"/>
      <c r="W102" s="79"/>
      <c r="X102" s="79"/>
      <c r="Y102" s="79"/>
      <c r="Z102" s="3">
        <v>1</v>
      </c>
    </row>
    <row r="103" spans="2:26">
      <c r="B103" s="323"/>
      <c r="C103" s="59" t="str">
        <f>TRIM(SUBSTITUTE(SUBSTITUTE(SUBSTITUTE(SUBSTITUTE(SUBSTITUTE(SUBSTITUTE(SUBSTITUTE(SUBSTITUTE(C102,"("," "),")"," "),CHAR(34)," "),"-"," "),"_"," "),"&lt;"," "),"&gt;"," "),"="," "))</f>
        <v/>
      </c>
      <c r="D103" s="59" t="str" cm="1">
        <f t="array" ref="D103">IF(ROW()=ROW(D98),C101,INDEX(E98:E111,ROW()-ROW(D98)))</f>
        <v/>
      </c>
      <c r="E103" s="114" t="str">
        <f>IF(OR(D103="",C100="",C100&lt;=0,F103=""),"",TRIM(MID(D103,LEN(F103)+1+IF(MID(D103,LEN(F103)+1,1)=" ",1,0),99999)))</f>
        <v/>
      </c>
      <c r="F103" s="59" t="str">
        <f>IF(OR(G103="",G103=0,G103="0"),"",IF(LEN(G103)&lt;=C100,G103,IF(LEN(SUBSTITUTE(H103," ",""))=C100+1,LEFT(G103,C100),LEFT(G103,FIND("§",SUBSTITUTE(H103," ","§",LEN(H103)-LEN(SUBSTITUTE(H103," ",""))))-1))))</f>
        <v/>
      </c>
      <c r="G103" s="59" t="str">
        <f t="shared" si="10"/>
        <v/>
      </c>
      <c r="H103" s="59" t="str">
        <f>IF(OR(G103="",G103=0,G103="0"),"",LEFT(G103,C100+1))</f>
        <v/>
      </c>
      <c r="I103" s="115" t="str">
        <f t="shared" si="11"/>
        <v/>
      </c>
      <c r="J103" s="116" t="str">
        <f t="shared" si="12"/>
        <v/>
      </c>
      <c r="K103" s="117" t="str">
        <f>IF(LEN(TRIM(L103))&gt;0,MAX(K13:K102)+1,"")</f>
        <v/>
      </c>
      <c r="L103" s="101"/>
      <c r="M103" s="142"/>
      <c r="N103" s="142"/>
      <c r="O103" s="142"/>
      <c r="P103" s="142"/>
      <c r="R103" s="162" t="s">
        <v>232</v>
      </c>
      <c r="S103" s="79"/>
      <c r="T103" s="79"/>
      <c r="U103" s="79"/>
      <c r="V103" s="79"/>
      <c r="W103" s="79"/>
      <c r="X103" s="79"/>
      <c r="Y103" s="79"/>
      <c r="Z103" s="3">
        <v>1</v>
      </c>
    </row>
    <row r="104" spans="2:26">
      <c r="B104" s="323"/>
      <c r="C104" s="70" t="str">
        <f>TRIM(SUBSTITUTE(SUBSTITUTE(SUBSTITUTE(SUBSTITUTE(C103,"►"," "),"▼"," "),"▲"," "),"◄"," "))</f>
        <v/>
      </c>
      <c r="D104" s="59" t="str" cm="1">
        <f t="array" ref="D104">IF(ROW()=ROW(D98),C101,INDEX(E98:E111,ROW()-ROW(D98)))</f>
        <v/>
      </c>
      <c r="E104" s="114" t="str">
        <f>IF(OR(D104="",C100="",C100&lt;=0,F104=""),"",TRIM(MID(D104,LEN(F104)+1+IF(MID(D104,LEN(F104)+1,1)=" ",1,0),99999)))</f>
        <v/>
      </c>
      <c r="F104" s="59" t="str">
        <f>IF(OR(G104="",G104=0,G104="0"),"",IF(LEN(G104)&lt;=C100,G104,IF(LEN(SUBSTITUTE(H104," ",""))=C100+1,LEFT(G104,C100),LEFT(G104,FIND("§",SUBSTITUTE(H104," ","§",LEN(H104)-LEN(SUBSTITUTE(H104," ",""))))-1))))</f>
        <v/>
      </c>
      <c r="G104" s="59" t="str">
        <f t="shared" si="10"/>
        <v/>
      </c>
      <c r="H104" s="59" t="str">
        <f>IF(OR(G104="",G104=0,G104="0"),"",LEFT(G104,C100+1))</f>
        <v/>
      </c>
      <c r="I104" s="115" t="str">
        <f t="shared" si="11"/>
        <v/>
      </c>
      <c r="J104" s="116" t="str">
        <f t="shared" si="12"/>
        <v/>
      </c>
      <c r="K104" s="117" t="str">
        <f>IF(LEN(TRIM(L104))&gt;0,MAX(K13:K103)+1,"")</f>
        <v/>
      </c>
      <c r="L104" s="101"/>
      <c r="M104" s="142"/>
      <c r="N104" s="142"/>
      <c r="O104" s="142"/>
      <c r="P104" s="142"/>
      <c r="R104" s="164" t="s">
        <v>233</v>
      </c>
      <c r="S104" s="79"/>
      <c r="T104" s="79"/>
      <c r="U104" s="79"/>
      <c r="V104" s="79"/>
      <c r="W104" s="79"/>
      <c r="X104" s="79"/>
      <c r="Y104" s="79"/>
      <c r="Z104" s="3">
        <v>1</v>
      </c>
    </row>
    <row r="105" spans="2:26">
      <c r="B105" s="323"/>
      <c r="C105" s="70" t="str">
        <f>TRIM(SUBSTITUTE(SUBSTITUTE(C104,"“"," "),"”"," "))</f>
        <v/>
      </c>
      <c r="D105" s="59" t="str" cm="1">
        <f t="array" ref="D105">IF(ROW()=ROW(D98),C101,INDEX(E98:E111,ROW()-ROW(D98)))</f>
        <v/>
      </c>
      <c r="E105" s="114" t="str">
        <f>IF(OR(D105="",C100="",C100&lt;=0,F105=""),"",TRIM(MID(D105,LEN(F105)+1+IF(MID(D105,LEN(F105)+1,1)=" ",1,0),99999)))</f>
        <v/>
      </c>
      <c r="F105" s="59" t="str">
        <f>IF(OR(G105="",G105=0,G105="0"),"",IF(LEN(G105)&lt;=C100,G105,IF(LEN(SUBSTITUTE(H105," ",""))=C100+1,LEFT(G105,C100),LEFT(G105,FIND("§",SUBSTITUTE(H105," ","§",LEN(H105)-LEN(SUBSTITUTE(H105," ",""))))-1))))</f>
        <v/>
      </c>
      <c r="G105" s="59" t="str">
        <f t="shared" si="10"/>
        <v/>
      </c>
      <c r="H105" s="59" t="str">
        <f>IF(OR(G105="",G105=0,G105="0"),"",LEFT(G105,C100+1))</f>
        <v/>
      </c>
      <c r="I105" s="115" t="str">
        <f t="shared" si="11"/>
        <v/>
      </c>
      <c r="J105" s="116" t="str">
        <f t="shared" si="12"/>
        <v/>
      </c>
      <c r="K105" s="117" t="str">
        <f>IF(LEN(TRIM(L105))&gt;0,MAX(K13:K104)+1,"")</f>
        <v/>
      </c>
      <c r="L105" s="101"/>
      <c r="M105" s="142"/>
      <c r="N105" s="142"/>
      <c r="O105" s="142"/>
      <c r="P105" s="142"/>
      <c r="R105" s="164" t="s">
        <v>234</v>
      </c>
      <c r="S105" s="79"/>
      <c r="T105" s="79"/>
      <c r="U105" s="79"/>
      <c r="V105" s="79"/>
      <c r="W105" s="79"/>
      <c r="X105" s="79"/>
      <c r="Y105" s="79"/>
      <c r="Z105" s="3">
        <v>1</v>
      </c>
    </row>
    <row r="106" spans="2:26">
      <c r="B106" s="323"/>
      <c r="C106" s="70"/>
      <c r="D106" s="59" t="str" cm="1">
        <f t="array" ref="D106">IF(ROW()=ROW(D98),C101,INDEX(E98:E111,ROW()-ROW(D98)))</f>
        <v/>
      </c>
      <c r="E106" s="114" t="str">
        <f>IF(OR(D106="",C100="",C100&lt;=0,F106=""),"",TRIM(MID(D106,LEN(F106)+1+IF(MID(D106,LEN(F106)+1,1)=" ",1,0),99999)))</f>
        <v/>
      </c>
      <c r="F106" s="59" t="str">
        <f>IF(OR(G106="",G106=0,G106="0"),"",IF(LEN(G106)&lt;=C100,G106,IF(LEN(SUBSTITUTE(H106," ",""))=C100+1,LEFT(G106,C100),LEFT(G106,FIND("§",SUBSTITUTE(H106," ","§",LEN(H106)-LEN(SUBSTITUTE(H106," ",""))))-1))))</f>
        <v/>
      </c>
      <c r="G106" s="59" t="str">
        <f t="shared" si="10"/>
        <v/>
      </c>
      <c r="H106" s="59" t="str">
        <f>IF(OR(G106="",G106=0,G106="0"),"",LEFT(G106,C100+1))</f>
        <v/>
      </c>
      <c r="I106" s="115" t="str">
        <f t="shared" si="11"/>
        <v/>
      </c>
      <c r="J106" s="116" t="str">
        <f t="shared" si="12"/>
        <v/>
      </c>
      <c r="K106" s="117" t="str">
        <f>IF(LEN(TRIM(L106))&gt;0,MAX(K13:K105)+1,"")</f>
        <v/>
      </c>
      <c r="L106" s="101"/>
      <c r="M106" s="142"/>
      <c r="N106" s="142"/>
      <c r="O106" s="142"/>
      <c r="P106" s="142"/>
      <c r="R106" s="79"/>
      <c r="S106" s="79"/>
      <c r="T106" s="79"/>
      <c r="U106" s="79"/>
      <c r="V106" s="79"/>
      <c r="W106" s="79"/>
      <c r="X106" s="79"/>
      <c r="Y106" s="79"/>
      <c r="Z106" s="3">
        <v>1</v>
      </c>
    </row>
    <row r="107" spans="2:26" ht="18">
      <c r="B107" s="323"/>
      <c r="C107" s="70"/>
      <c r="D107" s="59" t="str" cm="1">
        <f t="array" ref="D107">IF(ROW()=ROW(D98),C101,INDEX(E98:E111,ROW()-ROW(D98)))</f>
        <v/>
      </c>
      <c r="E107" s="114" t="str">
        <f>IF(OR(D107="",C100="",C100&lt;=0,F107=""),"",TRIM(MID(D107,LEN(F107)+1+IF(MID(D107,LEN(F107)+1,1)=" ",1,0),99999)))</f>
        <v/>
      </c>
      <c r="F107" s="59" t="str">
        <f>IF(OR(G107="",G107=0,G107="0"),"",IF(LEN(G107)&lt;=C100,G107,IF(LEN(SUBSTITUTE(H107," ",""))=C100+1,LEFT(G107,C100),LEFT(G107,FIND("§",SUBSTITUTE(H107," ","§",LEN(H107)-LEN(SUBSTITUTE(H107," ",""))))-1))))</f>
        <v/>
      </c>
      <c r="G107" s="59" t="str">
        <f t="shared" si="10"/>
        <v/>
      </c>
      <c r="H107" s="59" t="str">
        <f>IF(OR(G107="",G107=0,G107="0"),"",LEFT(G107,C100+1))</f>
        <v/>
      </c>
      <c r="I107" s="115" t="str">
        <f t="shared" si="11"/>
        <v/>
      </c>
      <c r="J107" s="116" t="str">
        <f t="shared" si="12"/>
        <v/>
      </c>
      <c r="K107" s="117" t="str">
        <f>IF(LEN(TRIM(L107))&gt;0,MAX(K13:K106)+1,"")</f>
        <v/>
      </c>
      <c r="L107" s="101"/>
      <c r="M107" s="142"/>
      <c r="N107" s="142"/>
      <c r="O107" s="142"/>
      <c r="P107" s="142"/>
      <c r="R107" s="16" t="s">
        <v>235</v>
      </c>
      <c r="S107" s="79"/>
      <c r="T107" s="79"/>
      <c r="U107" s="79"/>
      <c r="V107" s="79"/>
      <c r="W107" s="79"/>
      <c r="X107" s="79"/>
      <c r="Y107" s="79"/>
      <c r="Z107" s="3">
        <v>1</v>
      </c>
    </row>
    <row r="108" spans="2:26">
      <c r="B108" s="323"/>
      <c r="C108" s="70"/>
      <c r="D108" s="59" t="str" cm="1">
        <f t="array" ref="D108">IF(ROW()=ROW(D98),C101,INDEX(E98:E111,ROW()-ROW(D98)))</f>
        <v/>
      </c>
      <c r="E108" s="114" t="str">
        <f>IF(OR(D108="",C100="",C100&lt;=0,F108=""),"",TRIM(MID(D108,LEN(F108)+1+IF(MID(D108,LEN(F108)+1,1)=" ",1,0),99999)))</f>
        <v/>
      </c>
      <c r="F108" s="59" t="str">
        <f>IF(OR(G108="",G108=0,G108="0"),"",IF(LEN(G108)&lt;=C100,G108,IF(LEN(SUBSTITUTE(H108," ",""))=C100+1,LEFT(G108,C100),LEFT(G108,FIND("§",SUBSTITUTE(H108," ","§",LEN(H108)-LEN(SUBSTITUTE(H108," ",""))))-1))))</f>
        <v/>
      </c>
      <c r="G108" s="59" t="str">
        <f t="shared" si="10"/>
        <v/>
      </c>
      <c r="H108" s="59" t="str">
        <f>IF(OR(G108="",G108=0,G108="0"),"",LEFT(G108,C100+1))</f>
        <v/>
      </c>
      <c r="I108" s="115" t="str">
        <f t="shared" si="11"/>
        <v/>
      </c>
      <c r="J108" s="116" t="str">
        <f t="shared" si="12"/>
        <v/>
      </c>
      <c r="K108" s="117" t="str">
        <f>IF(LEN(TRIM(L108))&gt;0,MAX(K13:K107)+1,"")</f>
        <v/>
      </c>
      <c r="L108" s="101"/>
      <c r="M108" s="142"/>
      <c r="N108" s="142"/>
      <c r="O108" s="142"/>
      <c r="P108" s="142"/>
      <c r="R108" s="79" t="s">
        <v>236</v>
      </c>
      <c r="S108" s="79"/>
      <c r="T108" s="79"/>
      <c r="U108" s="79"/>
      <c r="V108" s="79"/>
      <c r="W108" s="79"/>
      <c r="X108" s="79"/>
      <c r="Y108" s="79"/>
      <c r="Z108" s="3">
        <v>1</v>
      </c>
    </row>
    <row r="109" spans="2:26">
      <c r="B109" s="323"/>
      <c r="C109" s="70"/>
      <c r="D109" s="59" t="str" cm="1">
        <f t="array" ref="D109">IF(ROW()=ROW(D98),C101,INDEX(E98:E111,ROW()-ROW(D98)))</f>
        <v/>
      </c>
      <c r="E109" s="114" t="str">
        <f>IF(OR(D109="",C100="",C100&lt;=0,F109=""),"",TRIM(MID(D109,LEN(F109)+1+IF(MID(D109,LEN(F109)+1,1)=" ",1,0),99999)))</f>
        <v/>
      </c>
      <c r="F109" s="59" t="str">
        <f>IF(OR(G109="",G109=0,G109="0"),"",IF(LEN(G109)&lt;=C100,G109,IF(LEN(SUBSTITUTE(H109," ",""))=C100+1,LEFT(G109,C100),LEFT(G109,FIND("§",SUBSTITUTE(H109," ","§",LEN(H109)-LEN(SUBSTITUTE(H109," ",""))))-1))))</f>
        <v/>
      </c>
      <c r="G109" s="59" t="str">
        <f t="shared" si="10"/>
        <v/>
      </c>
      <c r="H109" s="59" t="str">
        <f>IF(OR(G109="",G109=0,G109="0"),"",LEFT(G109,C100+1))</f>
        <v/>
      </c>
      <c r="I109" s="115" t="str">
        <f t="shared" si="11"/>
        <v/>
      </c>
      <c r="J109" s="116" t="str">
        <f t="shared" si="12"/>
        <v/>
      </c>
      <c r="K109" s="117" t="str">
        <f>IF(LEN(TRIM(L109))&gt;0,MAX(K13:K108)+1,"")</f>
        <v/>
      </c>
      <c r="L109" s="101"/>
      <c r="M109" s="142"/>
      <c r="N109" s="142"/>
      <c r="O109" s="142"/>
      <c r="P109" s="142"/>
      <c r="R109" s="162" t="s">
        <v>237</v>
      </c>
      <c r="S109" s="79"/>
      <c r="T109" s="79"/>
      <c r="U109" s="79"/>
      <c r="V109" s="79"/>
      <c r="W109" s="79"/>
      <c r="X109" s="79"/>
      <c r="Y109" s="79"/>
      <c r="Z109" s="3">
        <v>1</v>
      </c>
    </row>
    <row r="110" spans="2:26">
      <c r="B110" s="323"/>
      <c r="C110" s="70"/>
      <c r="D110" s="59" t="str" cm="1">
        <f t="array" ref="D110">IF(ROW()=ROW(D98),C101,INDEX(E98:E111,ROW()-ROW(D98)))</f>
        <v/>
      </c>
      <c r="E110" s="114" t="str">
        <f>IF(OR(D110="",C100="",C100&lt;=0,F110=""),"",TRIM(MID(D110,LEN(F110)+1+IF(MID(D110,LEN(F110)+1,1)=" ",1,0),99999)))</f>
        <v/>
      </c>
      <c r="F110" s="59" t="str">
        <f>IF(OR(G110="",G110=0,G110="0"),"",IF(LEN(G110)&lt;=C100,G110,IF(LEN(SUBSTITUTE(H110," ",""))=C100+1,LEFT(G110,C100),LEFT(G110,FIND("§",SUBSTITUTE(H110," ","§",LEN(H110)-LEN(SUBSTITUTE(H110," ",""))))-1))))</f>
        <v/>
      </c>
      <c r="G110" s="59" t="str">
        <f t="shared" si="10"/>
        <v/>
      </c>
      <c r="H110" s="59" t="str">
        <f>IF(OR(G110="",G110=0,G110="0"),"",LEFT(G110,C100+1))</f>
        <v/>
      </c>
      <c r="I110" s="115" t="str">
        <f t="shared" si="11"/>
        <v/>
      </c>
      <c r="J110" s="116" t="str">
        <f t="shared" si="12"/>
        <v/>
      </c>
      <c r="K110" s="117" t="str">
        <f>IF(LEN(TRIM(L110))&gt;0,MAX(K13:K109)+1,"")</f>
        <v/>
      </c>
      <c r="L110" s="101"/>
      <c r="M110" s="142"/>
      <c r="N110" s="142"/>
      <c r="O110" s="142"/>
      <c r="P110" s="142"/>
      <c r="R110" s="162" t="s">
        <v>238</v>
      </c>
      <c r="S110" s="79"/>
      <c r="T110" s="79"/>
      <c r="U110" s="79"/>
      <c r="V110" s="79"/>
      <c r="W110" s="79"/>
      <c r="X110" s="79"/>
      <c r="Y110" s="79"/>
      <c r="Z110" s="3">
        <v>1</v>
      </c>
    </row>
    <row r="111" spans="2:26">
      <c r="B111" s="323"/>
      <c r="C111" s="70"/>
      <c r="D111" s="59" t="str" cm="1">
        <f t="array" ref="D111">IF(ROW()=ROW(D98),C101,INDEX(E98:E111,ROW()-ROW(D98)))</f>
        <v/>
      </c>
      <c r="E111" s="114" t="str">
        <f>IF(OR(D111="",C100="",C100&lt;=0,F111=""),"",TRIM(MID(D111,LEN(F111)+1+IF(MID(D111,LEN(F111)+1,1)=" ",1,0),99999)))</f>
        <v/>
      </c>
      <c r="F111" s="59" t="str">
        <f>IF(OR(G111="",G111=0,G111="0"),"",IF(LEN(G111)&lt;=C100,G111,IF(LEN(SUBSTITUTE(H111," ",""))=C100+1,LEFT(G111,C100),LEFT(G111,FIND("§",SUBSTITUTE(H111," ","§",LEN(H111)-LEN(SUBSTITUTE(H111," ",""))))-1))))</f>
        <v/>
      </c>
      <c r="G111" s="59" t="str">
        <f t="shared" si="10"/>
        <v/>
      </c>
      <c r="H111" s="59" t="str">
        <f>IF(OR(G111="",G111=0,G111="0"),"",LEFT(G111,C100+1))</f>
        <v/>
      </c>
      <c r="I111" s="115" t="str">
        <f t="shared" si="11"/>
        <v/>
      </c>
      <c r="J111" s="116" t="str">
        <f t="shared" si="12"/>
        <v/>
      </c>
      <c r="K111" s="117" t="str">
        <f>IF(LEN(TRIM(L111))&gt;0,MAX(K13:K110)+1,"")</f>
        <v/>
      </c>
      <c r="L111" s="101"/>
      <c r="M111" s="142"/>
      <c r="N111" s="142"/>
      <c r="O111" s="142"/>
      <c r="P111" s="142"/>
      <c r="R111" s="162" t="s">
        <v>239</v>
      </c>
      <c r="S111" s="79"/>
      <c r="T111" s="79"/>
      <c r="U111" s="79"/>
      <c r="V111" s="79"/>
      <c r="W111" s="79"/>
      <c r="X111" s="79"/>
      <c r="Y111" s="79"/>
      <c r="Z111" s="3">
        <v>1</v>
      </c>
    </row>
    <row r="112" spans="2:26">
      <c r="B112" s="323"/>
      <c r="C112" s="113" t="str">
        <f>IF(TRIM(SUBSTITUTE(M21,CHAR(160),""))="","",M21)</f>
        <v/>
      </c>
      <c r="D112" s="59" t="str" cm="1">
        <f t="array" ref="D112">IF(ROW()=ROW(D112),C115,INDEX(E112:E125,ROW()-ROW(D112)))</f>
        <v/>
      </c>
      <c r="E112" s="114" t="str">
        <f>IF(OR(D112="",C114="",C114&lt;=0,F112=""),"",TRIM(MID(D112,LEN(F112)+1+IF(MID(D112,LEN(F112)+1,1)=" ",1,0),99999)))</f>
        <v/>
      </c>
      <c r="F112" s="59" t="str">
        <f>IF(OR(G112="",G112=0,G112="0"),"",IF(LEN(G112)&lt;=C114,G112,IF(LEN(SUBSTITUTE(H112," ",""))=C114+1,LEFT(G112,C114),LEFT(G112,FIND("§",SUBSTITUTE(H112," ","§",LEN(H112)-LEN(SUBSTITUTE(H112," ",""))))-1))))</f>
        <v/>
      </c>
      <c r="G112" s="59" t="str">
        <f t="shared" si="10"/>
        <v/>
      </c>
      <c r="H112" s="59" t="str">
        <f>IF(OR(G112="",G112=0,G112="0"),"",LEFT(G112,C114+1))</f>
        <v/>
      </c>
      <c r="I112" s="115" t="str">
        <f t="shared" si="11"/>
        <v/>
      </c>
      <c r="J112" s="116" t="str">
        <f t="shared" si="12"/>
        <v/>
      </c>
      <c r="K112" s="117" t="str">
        <f>IF(LEN(TRIM(L112))&gt;0,MAX(K13:K111)+1,"")</f>
        <v/>
      </c>
      <c r="L112" s="101"/>
      <c r="M112" s="142"/>
      <c r="N112" s="142"/>
      <c r="O112" s="142"/>
      <c r="P112" s="142"/>
      <c r="R112" s="162" t="s">
        <v>240</v>
      </c>
      <c r="S112" s="79"/>
      <c r="T112" s="79"/>
      <c r="U112" s="79"/>
      <c r="V112" s="79"/>
      <c r="W112" s="79"/>
      <c r="X112" s="79"/>
      <c r="Y112" s="79"/>
      <c r="Z112" s="3">
        <v>1</v>
      </c>
    </row>
    <row r="113" spans="2:26">
      <c r="B113" s="323"/>
      <c r="C113" s="70" t="str">
        <f>TRIM(SUBSTITUTE(SUBSTITUTE(SUBSTITUTE(SUBSTITUTE(SUBSTITUTE(SUBSTITUTE(SUBSTITUTE(SUBSTITUTE(SUBSTITUTE(CLEAN(IF(OR(LEFT(C112,1)="-",LEFT(C112,1)="="),MID(C112,2,99999),C112)),"—","-"),"–","-"),CHAR(160)," "),CHAR(9)," "),CHAR(13)," "),CHAR(10)," ")," "," ")," "," ")," "," "))</f>
        <v/>
      </c>
      <c r="D113" s="59" t="str" cm="1">
        <f t="array" ref="D113">IF(ROW()=ROW(D112),C115,INDEX(E112:E125,ROW()-ROW(D112)))</f>
        <v/>
      </c>
      <c r="E113" s="114" t="str">
        <f>IF(OR(D113="",C114="",C114&lt;=0,F113=""),"",TRIM(MID(D113,LEN(F113)+1+IF(MID(D113,LEN(F113)+1,1)=" ",1,0),99999)))</f>
        <v/>
      </c>
      <c r="F113" s="59" t="str">
        <f>IF(OR(G113="",G113=0,G113="0"),"",IF(LEN(G113)&lt;=C114,G113,IF(LEN(SUBSTITUTE(H113," ",""))=C114+1,LEFT(G113,C114),LEFT(G113,FIND("§",SUBSTITUTE(H113," ","§",LEN(H113)-LEN(SUBSTITUTE(H113," ",""))))-1))))</f>
        <v/>
      </c>
      <c r="G113" s="59" t="str">
        <f t="shared" si="10"/>
        <v/>
      </c>
      <c r="H113" s="59" t="str">
        <f>IF(OR(G113="",G113=0,G113="0"),"",LEFT(G113,C114+1))</f>
        <v/>
      </c>
      <c r="I113" s="115" t="str">
        <f t="shared" si="11"/>
        <v/>
      </c>
      <c r="J113" s="116" t="str">
        <f t="shared" si="12"/>
        <v/>
      </c>
      <c r="K113" s="117" t="str">
        <f>IF(LEN(TRIM(L113))&gt;0,MAX(K13:K112)+1,"")</f>
        <v/>
      </c>
      <c r="L113" s="101"/>
      <c r="M113" s="142"/>
      <c r="N113" s="142"/>
      <c r="O113" s="142"/>
      <c r="P113" s="142"/>
      <c r="R113" s="162" t="s">
        <v>241</v>
      </c>
      <c r="S113" s="79"/>
      <c r="T113" s="79"/>
      <c r="U113" s="79"/>
      <c r="V113" s="79"/>
      <c r="W113" s="79"/>
      <c r="X113" s="79"/>
      <c r="Y113" s="79"/>
      <c r="Z113" s="3">
        <v>1</v>
      </c>
    </row>
    <row r="114" spans="2:26">
      <c r="B114" s="323"/>
      <c r="C114" s="121">
        <f>M11</f>
        <v>120</v>
      </c>
      <c r="D114" s="59" t="str" cm="1">
        <f t="array" ref="D114">IF(ROW()=ROW(D112),C115,INDEX(E112:E125,ROW()-ROW(D112)))</f>
        <v/>
      </c>
      <c r="E114" s="114" t="str">
        <f>IF(OR(D114="",C114="",C114&lt;=0,F114=""),"",TRIM(MID(D114,LEN(F114)+1+IF(MID(D114,LEN(F114)+1,1)=" ",1,0),99999)))</f>
        <v/>
      </c>
      <c r="F114" s="59" t="str">
        <f>IF(OR(G114="",G114=0,G114="0"),"",IF(LEN(G114)&lt;=C114,G114,IF(LEN(SUBSTITUTE(H114," ",""))=C114+1,LEFT(G114,C114),LEFT(G114,FIND("§",SUBSTITUTE(H114," ","§",LEN(H114)-LEN(SUBSTITUTE(H114," ",""))))-1))))</f>
        <v/>
      </c>
      <c r="G114" s="59" t="str">
        <f t="shared" si="10"/>
        <v/>
      </c>
      <c r="H114" s="59" t="str">
        <f>IF(OR(G114="",G114=0,G114="0"),"",LEFT(G114,C114+1))</f>
        <v/>
      </c>
      <c r="I114" s="115" t="str">
        <f t="shared" si="11"/>
        <v/>
      </c>
      <c r="J114" s="116" t="str">
        <f t="shared" si="12"/>
        <v/>
      </c>
      <c r="K114" s="117" t="str">
        <f>IF(LEN(TRIM(L114))&gt;0,MAX(K13:K113)+1,"")</f>
        <v/>
      </c>
      <c r="L114" s="101"/>
      <c r="M114" s="142"/>
      <c r="N114" s="142"/>
      <c r="O114" s="142"/>
      <c r="P114" s="142"/>
      <c r="R114" s="79" t="s">
        <v>242</v>
      </c>
      <c r="S114" s="79"/>
      <c r="T114" s="79"/>
      <c r="U114" s="79"/>
      <c r="V114" s="79"/>
      <c r="W114" s="79"/>
      <c r="X114" s="79"/>
      <c r="Y114" s="79"/>
      <c r="Z114" s="3">
        <v>1</v>
      </c>
    </row>
    <row r="115" spans="2:26">
      <c r="B115" s="323"/>
      <c r="C115" s="70" t="str">
        <f>IF(UPPER(TRIM(C12))="X",C119,C113)</f>
        <v/>
      </c>
      <c r="D115" s="59" t="str" cm="1">
        <f t="array" ref="D115">IF(ROW()=ROW(D112),C115,INDEX(E112:E125,ROW()-ROW(D112)))</f>
        <v/>
      </c>
      <c r="E115" s="114" t="str">
        <f>IF(OR(D115="",C114="",C114&lt;=0,F115=""),"",TRIM(MID(D115,LEN(F115)+1+IF(MID(D115,LEN(F115)+1,1)=" ",1,0),99999)))</f>
        <v/>
      </c>
      <c r="F115" s="59" t="str">
        <f>IF(OR(G115="",G115=0,G115="0"),"",IF(LEN(G115)&lt;=C114,G115,IF(LEN(SUBSTITUTE(H115," ",""))=C114+1,LEFT(G115,C114),LEFT(G115,FIND("§",SUBSTITUTE(H115," ","§",LEN(H115)-LEN(SUBSTITUTE(H115," ",""))))-1))))</f>
        <v/>
      </c>
      <c r="G115" s="59" t="str">
        <f t="shared" si="10"/>
        <v/>
      </c>
      <c r="H115" s="59" t="str">
        <f>IF(OR(G115="",G115=0,G115="0"),"",LEFT(G115,C114+1))</f>
        <v/>
      </c>
      <c r="I115" s="115" t="str">
        <f t="shared" si="11"/>
        <v/>
      </c>
      <c r="J115" s="116" t="str">
        <f t="shared" si="12"/>
        <v/>
      </c>
      <c r="K115" s="117" t="str">
        <f>IF(LEN(TRIM(L115))&gt;0,MAX(K13:K114)+1,"")</f>
        <v/>
      </c>
      <c r="L115" s="101"/>
      <c r="M115" s="142"/>
      <c r="N115" s="142"/>
      <c r="O115" s="142"/>
      <c r="P115" s="142"/>
      <c r="R115" s="162"/>
      <c r="S115" s="79"/>
      <c r="T115" s="79"/>
      <c r="U115" s="79"/>
      <c r="V115" s="79"/>
      <c r="W115" s="79"/>
      <c r="X115" s="79"/>
      <c r="Y115" s="79"/>
      <c r="Z115" s="3">
        <v>1</v>
      </c>
    </row>
    <row r="116" spans="2:26">
      <c r="B116" s="323"/>
      <c r="C116" s="123" t="str">
        <f>TRIM(SUBSTITUTE(SUBSTITUTE(SUBSTITUTE(SUBSTITUTE(SUBSTITUTE(SUBSTITUTE(SUBSTITUTE(SUBSTITUTE(SUBSTITUTE(SUBSTITUTE(C113,","," "),";"," "),":"," "),"!"," "),"?"," "),"…"," "),"»"," "),"«"," "),"/"," "),"."," "))</f>
        <v/>
      </c>
      <c r="D116" s="59" t="str" cm="1">
        <f t="array" ref="D116">IF(ROW()=ROW(D112),C115,INDEX(E112:E125,ROW()-ROW(D112)))</f>
        <v/>
      </c>
      <c r="E116" s="114" t="str">
        <f>IF(OR(D116="",C114="",C114&lt;=0,F116=""),"",TRIM(MID(D116,LEN(F116)+1+IF(MID(D116,LEN(F116)+1,1)=" ",1,0),99999)))</f>
        <v/>
      </c>
      <c r="F116" s="59" t="str">
        <f>IF(OR(G116="",G116=0,G116="0"),"",IF(LEN(G116)&lt;=C114,G116,IF(LEN(SUBSTITUTE(H116," ",""))=C114+1,LEFT(G116,C114),LEFT(G116,FIND("§",SUBSTITUTE(H116," ","§",LEN(H116)-LEN(SUBSTITUTE(H116," ",""))))-1))))</f>
        <v/>
      </c>
      <c r="G116" s="59" t="str">
        <f t="shared" si="10"/>
        <v/>
      </c>
      <c r="H116" s="59" t="str">
        <f>IF(OR(G116="",G116=0,G116="0"),"",LEFT(G116,C114+1))</f>
        <v/>
      </c>
      <c r="I116" s="115" t="str">
        <f t="shared" si="11"/>
        <v/>
      </c>
      <c r="J116" s="116" t="str">
        <f t="shared" si="12"/>
        <v/>
      </c>
      <c r="K116" s="117" t="str">
        <f>IF(LEN(TRIM(L116))&gt;0,MAX(K13:K115)+1,"")</f>
        <v/>
      </c>
      <c r="L116" s="101"/>
      <c r="M116" s="142"/>
      <c r="N116" s="142"/>
      <c r="O116" s="142"/>
      <c r="P116" s="142"/>
      <c r="R116" s="79"/>
      <c r="S116" s="79"/>
      <c r="T116" s="79"/>
      <c r="U116" s="79"/>
      <c r="V116" s="79"/>
      <c r="W116" s="79"/>
      <c r="X116" s="79"/>
      <c r="Y116" s="79"/>
      <c r="Z116" s="3">
        <v>1</v>
      </c>
    </row>
    <row r="117" spans="2:26">
      <c r="B117" s="323"/>
      <c r="C117" s="59" t="str">
        <f>TRIM(SUBSTITUTE(SUBSTITUTE(SUBSTITUTE(SUBSTITUTE(SUBSTITUTE(SUBSTITUTE(SUBSTITUTE(SUBSTITUTE(C116,"("," "),")"," "),CHAR(34)," "),"-"," "),"_"," "),"&lt;"," "),"&gt;"," "),"="," "))</f>
        <v/>
      </c>
      <c r="D117" s="59" t="str" cm="1">
        <f t="array" ref="D117">IF(ROW()=ROW(D112),C115,INDEX(E112:E125,ROW()-ROW(D112)))</f>
        <v/>
      </c>
      <c r="E117" s="114" t="str">
        <f>IF(OR(D117="",C114="",C114&lt;=0,F117=""),"",TRIM(MID(D117,LEN(F117)+1+IF(MID(D117,LEN(F117)+1,1)=" ",1,0),99999)))</f>
        <v/>
      </c>
      <c r="F117" s="59" t="str">
        <f>IF(OR(G117="",G117=0,G117="0"),"",IF(LEN(G117)&lt;=C114,G117,IF(LEN(SUBSTITUTE(H117," ",""))=C114+1,LEFT(G117,C114),LEFT(G117,FIND("§",SUBSTITUTE(H117," ","§",LEN(H117)-LEN(SUBSTITUTE(H117," ",""))))-1))))</f>
        <v/>
      </c>
      <c r="G117" s="59" t="str">
        <f t="shared" si="10"/>
        <v/>
      </c>
      <c r="H117" s="59" t="str">
        <f>IF(OR(G117="",G117=0,G117="0"),"",LEFT(G117,C114+1))</f>
        <v/>
      </c>
      <c r="I117" s="115" t="str">
        <f t="shared" si="11"/>
        <v/>
      </c>
      <c r="J117" s="116" t="str">
        <f t="shared" si="12"/>
        <v/>
      </c>
      <c r="K117" s="117" t="str">
        <f>IF(LEN(TRIM(L117))&gt;0,MAX(K13:K116)+1,"")</f>
        <v/>
      </c>
      <c r="L117" s="101"/>
      <c r="M117" s="142"/>
      <c r="N117" s="142"/>
      <c r="O117" s="142"/>
      <c r="P117" s="142"/>
      <c r="R117" s="162"/>
      <c r="S117" s="79"/>
      <c r="T117" s="79"/>
      <c r="U117" s="79"/>
      <c r="V117" s="79"/>
      <c r="W117" s="79"/>
      <c r="X117" s="79"/>
      <c r="Y117" s="79"/>
      <c r="Z117" s="3">
        <v>1</v>
      </c>
    </row>
    <row r="118" spans="2:26" ht="15.75">
      <c r="B118" s="323"/>
      <c r="C118" s="70" t="str">
        <f>TRIM(SUBSTITUTE(SUBSTITUTE(SUBSTITUTE(SUBSTITUTE(C117,"►"," "),"▼"," "),"▲"," "),"◄"," "))</f>
        <v/>
      </c>
      <c r="D118" s="59" t="str" cm="1">
        <f t="array" ref="D118">IF(ROW()=ROW(D112),C115,INDEX(E112:E125,ROW()-ROW(D112)))</f>
        <v/>
      </c>
      <c r="E118" s="114" t="str">
        <f>IF(OR(D118="",C114="",C114&lt;=0,F118=""),"",TRIM(MID(D118,LEN(F118)+1+IF(MID(D118,LEN(F118)+1,1)=" ",1,0),99999)))</f>
        <v/>
      </c>
      <c r="F118" s="59" t="str">
        <f>IF(OR(G118="",G118=0,G118="0"),"",IF(LEN(G118)&lt;=C114,G118,IF(LEN(SUBSTITUTE(H118," ",""))=C114+1,LEFT(G118,C114),LEFT(G118,FIND("§",SUBSTITUTE(H118," ","§",LEN(H118)-LEN(SUBSTITUTE(H118," ",""))))-1))))</f>
        <v/>
      </c>
      <c r="G118" s="59" t="str">
        <f t="shared" si="10"/>
        <v/>
      </c>
      <c r="H118" s="59" t="str">
        <f>IF(OR(G118="",G118=0,G118="0"),"",LEFT(G118,C114+1))</f>
        <v/>
      </c>
      <c r="I118" s="115" t="str">
        <f t="shared" si="11"/>
        <v/>
      </c>
      <c r="J118" s="116" t="str">
        <f t="shared" si="12"/>
        <v/>
      </c>
      <c r="K118" s="117" t="str">
        <f>IF(LEN(TRIM(L118))&gt;0,MAX(K13:K117)+1,"")</f>
        <v/>
      </c>
      <c r="L118" s="101"/>
      <c r="M118" s="142"/>
      <c r="N118" s="142"/>
      <c r="O118" s="142"/>
      <c r="P118" s="142"/>
      <c r="R118" s="165" t="s">
        <v>176</v>
      </c>
      <c r="S118" s="79"/>
      <c r="T118" s="79"/>
      <c r="U118" s="79"/>
      <c r="V118" s="79"/>
      <c r="W118" s="79"/>
      <c r="X118" s="79"/>
      <c r="Y118" s="79"/>
      <c r="Z118" s="3">
        <v>1</v>
      </c>
    </row>
    <row r="119" spans="2:26">
      <c r="B119" s="323"/>
      <c r="C119" s="70" t="str">
        <f>TRIM(SUBSTITUTE(SUBSTITUTE(C118,"“"," "),"”"," "))</f>
        <v/>
      </c>
      <c r="D119" s="59" t="str" cm="1">
        <f t="array" ref="D119">IF(ROW()=ROW(D112),C115,INDEX(E112:E125,ROW()-ROW(D112)))</f>
        <v/>
      </c>
      <c r="E119" s="114" t="str">
        <f>IF(OR(D119="",C114="",C114&lt;=0,F119=""),"",TRIM(MID(D119,LEN(F119)+1+IF(MID(D119,LEN(F119)+1,1)=" ",1,0),99999)))</f>
        <v/>
      </c>
      <c r="F119" s="59" t="str">
        <f>IF(OR(G119="",G119=0,G119="0"),"",IF(LEN(G119)&lt;=C114,G119,IF(LEN(SUBSTITUTE(H119," ",""))=C114+1,LEFT(G119,C114),LEFT(G119,FIND("§",SUBSTITUTE(H119," ","§",LEN(H119)-LEN(SUBSTITUTE(H119," ",""))))-1))))</f>
        <v/>
      </c>
      <c r="G119" s="59" t="str">
        <f t="shared" si="10"/>
        <v/>
      </c>
      <c r="H119" s="59" t="str">
        <f>IF(OR(G119="",G119=0,G119="0"),"",LEFT(G119,C114+1))</f>
        <v/>
      </c>
      <c r="I119" s="115" t="str">
        <f t="shared" si="11"/>
        <v/>
      </c>
      <c r="J119" s="116" t="str">
        <f t="shared" si="12"/>
        <v/>
      </c>
      <c r="K119" s="117" t="str">
        <f>IF(LEN(TRIM(L119))&gt;0,MAX(K13:K118)+1,"")</f>
        <v/>
      </c>
      <c r="L119" s="101"/>
      <c r="M119" s="142"/>
      <c r="N119" s="142"/>
      <c r="O119" s="142"/>
      <c r="P119" s="142"/>
      <c r="R119" s="79" t="s">
        <v>174</v>
      </c>
      <c r="S119" s="79"/>
      <c r="T119" s="79"/>
      <c r="U119" s="79"/>
      <c r="V119" s="79"/>
      <c r="W119" s="79"/>
      <c r="X119" s="79"/>
      <c r="Y119" s="79"/>
      <c r="Z119" s="3">
        <v>1</v>
      </c>
    </row>
    <row r="120" spans="2:26">
      <c r="B120" s="323"/>
      <c r="C120" s="70"/>
      <c r="D120" s="59" t="str" cm="1">
        <f t="array" ref="D120">IF(ROW()=ROW(D112),C115,INDEX(E112:E125,ROW()-ROW(D112)))</f>
        <v/>
      </c>
      <c r="E120" s="114" t="str">
        <f>IF(OR(D120="",C114="",C114&lt;=0,F120=""),"",TRIM(MID(D120,LEN(F120)+1+IF(MID(D120,LEN(F120)+1,1)=" ",1,0),99999)))</f>
        <v/>
      </c>
      <c r="F120" s="59" t="str">
        <f>IF(OR(G120="",G120=0,G120="0"),"",IF(LEN(G120)&lt;=C114,G120,IF(LEN(SUBSTITUTE(H120," ",""))=C114+1,LEFT(G120,C114),LEFT(G120,FIND("§",SUBSTITUTE(H120," ","§",LEN(H120)-LEN(SUBSTITUTE(H120," ",""))))-1))))</f>
        <v/>
      </c>
      <c r="G120" s="59" t="str">
        <f t="shared" si="10"/>
        <v/>
      </c>
      <c r="H120" s="59" t="str">
        <f>IF(OR(G120="",G120=0,G120="0"),"",LEFT(G120,C114+1))</f>
        <v/>
      </c>
      <c r="I120" s="115" t="str">
        <f t="shared" si="11"/>
        <v/>
      </c>
      <c r="J120" s="116" t="str">
        <f t="shared" si="12"/>
        <v/>
      </c>
      <c r="K120" s="117" t="str">
        <f>IF(LEN(TRIM(L120))&gt;0,MAX(K13:K119)+1,"")</f>
        <v/>
      </c>
      <c r="L120" s="101"/>
      <c r="M120" s="142"/>
      <c r="N120" s="142"/>
      <c r="O120" s="142"/>
      <c r="P120" s="142"/>
      <c r="R120" s="79" t="s">
        <v>246</v>
      </c>
      <c r="S120" s="79"/>
      <c r="T120" s="79"/>
      <c r="U120" s="79"/>
      <c r="V120" s="79"/>
      <c r="W120" s="79"/>
      <c r="X120" s="79"/>
      <c r="Y120" s="79"/>
      <c r="Z120" s="3">
        <v>1</v>
      </c>
    </row>
    <row r="121" spans="2:26">
      <c r="B121" s="323"/>
      <c r="C121" s="70"/>
      <c r="D121" s="59" t="str" cm="1">
        <f t="array" ref="D121">IF(ROW()=ROW(D112),C115,INDEX(E112:E125,ROW()-ROW(D112)))</f>
        <v/>
      </c>
      <c r="E121" s="114" t="str">
        <f>IF(OR(D121="",C114="",C114&lt;=0,F121=""),"",TRIM(MID(D121,LEN(F121)+1+IF(MID(D121,LEN(F121)+1,1)=" ",1,0),99999)))</f>
        <v/>
      </c>
      <c r="F121" s="59" t="str">
        <f>IF(OR(G121="",G121=0,G121="0"),"",IF(LEN(G121)&lt;=C114,G121,IF(LEN(SUBSTITUTE(H121," ",""))=C114+1,LEFT(G121,C114),LEFT(G121,FIND("§",SUBSTITUTE(H121," ","§",LEN(H121)-LEN(SUBSTITUTE(H121," ",""))))-1))))</f>
        <v/>
      </c>
      <c r="G121" s="59" t="str">
        <f t="shared" si="10"/>
        <v/>
      </c>
      <c r="H121" s="59" t="str">
        <f>IF(OR(G121="",G121=0,G121="0"),"",LEFT(G121,C114+1))</f>
        <v/>
      </c>
      <c r="I121" s="115" t="str">
        <f t="shared" si="11"/>
        <v/>
      </c>
      <c r="J121" s="116" t="str">
        <f t="shared" si="12"/>
        <v/>
      </c>
      <c r="K121" s="117" t="str">
        <f>IF(LEN(TRIM(L121))&gt;0,MAX(K13:K120)+1,"")</f>
        <v/>
      </c>
      <c r="L121" s="101"/>
      <c r="M121" s="142"/>
      <c r="N121" s="142"/>
      <c r="O121" s="142"/>
      <c r="P121" s="142"/>
      <c r="R121" s="79" t="s">
        <v>196</v>
      </c>
      <c r="S121" s="79"/>
      <c r="T121" s="79"/>
      <c r="U121" s="79"/>
      <c r="V121" s="79"/>
      <c r="W121" s="79"/>
      <c r="X121" s="79"/>
      <c r="Y121" s="79"/>
      <c r="Z121" s="3">
        <v>1</v>
      </c>
    </row>
    <row r="122" spans="2:26">
      <c r="B122" s="323"/>
      <c r="C122" s="70"/>
      <c r="D122" s="59" t="str" cm="1">
        <f t="array" ref="D122">IF(ROW()=ROW(D112),C115,INDEX(E112:E125,ROW()-ROW(D112)))</f>
        <v/>
      </c>
      <c r="E122" s="114" t="str">
        <f>IF(OR(D122="",C114="",C114&lt;=0,F122=""),"",TRIM(MID(D122,LEN(F122)+1+IF(MID(D122,LEN(F122)+1,1)=" ",1,0),99999)))</f>
        <v/>
      </c>
      <c r="F122" s="59" t="str">
        <f>IF(OR(G122="",G122=0,G122="0"),"",IF(LEN(G122)&lt;=C114,G122,IF(LEN(SUBSTITUTE(H122," ",""))=C114+1,LEFT(G122,C114),LEFT(G122,FIND("§",SUBSTITUTE(H122," ","§",LEN(H122)-LEN(SUBSTITUTE(H122," ",""))))-1))))</f>
        <v/>
      </c>
      <c r="G122" s="59" t="str">
        <f t="shared" si="10"/>
        <v/>
      </c>
      <c r="H122" s="59" t="str">
        <f>IF(OR(G122="",G122=0,G122="0"),"",LEFT(G122,C114+1))</f>
        <v/>
      </c>
      <c r="I122" s="115" t="str">
        <f t="shared" si="11"/>
        <v/>
      </c>
      <c r="J122" s="116" t="str">
        <f t="shared" si="12"/>
        <v/>
      </c>
      <c r="K122" s="117" t="str">
        <f>IF(LEN(TRIM(L122))&gt;0,MAX(K13:K121)+1,"")</f>
        <v/>
      </c>
      <c r="L122" s="101"/>
      <c r="M122" s="142"/>
      <c r="N122" s="142"/>
      <c r="O122" s="142"/>
      <c r="P122" s="142"/>
      <c r="R122" s="79" t="s">
        <v>188</v>
      </c>
      <c r="S122" s="79"/>
      <c r="T122" s="79"/>
      <c r="U122" s="79"/>
      <c r="V122" s="79"/>
      <c r="W122" s="79"/>
      <c r="X122" s="79"/>
      <c r="Y122" s="79"/>
      <c r="Z122" s="3">
        <v>1</v>
      </c>
    </row>
    <row r="123" spans="2:26">
      <c r="B123" s="323"/>
      <c r="C123" s="70"/>
      <c r="D123" s="59" t="str" cm="1">
        <f t="array" ref="D123">IF(ROW()=ROW(D112),C115,INDEX(E112:E125,ROW()-ROW(D112)))</f>
        <v/>
      </c>
      <c r="E123" s="114" t="str">
        <f>IF(OR(D123="",C114="",C114&lt;=0,F123=""),"",TRIM(MID(D123,LEN(F123)+1+IF(MID(D123,LEN(F123)+1,1)=" ",1,0),99999)))</f>
        <v/>
      </c>
      <c r="F123" s="59" t="str">
        <f>IF(OR(G123="",G123=0,G123="0"),"",IF(LEN(G123)&lt;=C114,G123,IF(LEN(SUBSTITUTE(H123," ",""))=C114+1,LEFT(G123,C114),LEFT(G123,FIND("§",SUBSTITUTE(H123," ","§",LEN(H123)-LEN(SUBSTITUTE(H123," ",""))))-1))))</f>
        <v/>
      </c>
      <c r="G123" s="59" t="str">
        <f t="shared" si="10"/>
        <v/>
      </c>
      <c r="H123" s="59" t="str">
        <f>IF(OR(G123="",G123=0,G123="0"),"",LEFT(G123,C114+1))</f>
        <v/>
      </c>
      <c r="I123" s="115" t="str">
        <f t="shared" si="11"/>
        <v/>
      </c>
      <c r="J123" s="116" t="str">
        <f t="shared" si="12"/>
        <v/>
      </c>
      <c r="K123" s="117" t="str">
        <f>IF(LEN(TRIM(L123))&gt;0,MAX(K13:K122)+1,"")</f>
        <v/>
      </c>
      <c r="L123" s="101"/>
      <c r="M123" s="142"/>
      <c r="N123" s="142"/>
      <c r="O123" s="142"/>
      <c r="P123" s="142"/>
      <c r="R123" s="162"/>
      <c r="S123" s="79"/>
      <c r="T123" s="79"/>
      <c r="U123" s="79"/>
      <c r="V123" s="79"/>
      <c r="W123" s="79"/>
      <c r="X123" s="79"/>
      <c r="Y123" s="79"/>
      <c r="Z123" s="3">
        <v>1</v>
      </c>
    </row>
    <row r="124" spans="2:26">
      <c r="B124" s="323"/>
      <c r="C124" s="70"/>
      <c r="D124" s="59" t="str" cm="1">
        <f t="array" ref="D124">IF(ROW()=ROW(D112),C115,INDEX(E112:E125,ROW()-ROW(D112)))</f>
        <v/>
      </c>
      <c r="E124" s="114" t="str">
        <f>IF(OR(D124="",C114="",C114&lt;=0,F124=""),"",TRIM(MID(D124,LEN(F124)+1+IF(MID(D124,LEN(F124)+1,1)=" ",1,0),99999)))</f>
        <v/>
      </c>
      <c r="F124" s="59" t="str">
        <f>IF(OR(G124="",G124=0,G124="0"),"",IF(LEN(G124)&lt;=C114,G124,IF(LEN(SUBSTITUTE(H124," ",""))=C114+1,LEFT(G124,C114),LEFT(G124,FIND("§",SUBSTITUTE(H124," ","§",LEN(H124)-LEN(SUBSTITUTE(H124," ",""))))-1))))</f>
        <v/>
      </c>
      <c r="G124" s="59" t="str">
        <f t="shared" si="10"/>
        <v/>
      </c>
      <c r="H124" s="59" t="str">
        <f>IF(OR(G124="",G124=0,G124="0"),"",LEFT(G124,C114+1))</f>
        <v/>
      </c>
      <c r="I124" s="115" t="str">
        <f t="shared" si="11"/>
        <v/>
      </c>
      <c r="J124" s="116" t="str">
        <f t="shared" si="12"/>
        <v/>
      </c>
      <c r="K124" s="117" t="str">
        <f>IF(LEN(TRIM(L124))&gt;0,MAX(K13:K123)+1,"")</f>
        <v/>
      </c>
      <c r="L124" s="101"/>
      <c r="M124" s="142"/>
      <c r="N124" s="142"/>
      <c r="O124" s="142"/>
      <c r="P124" s="142"/>
      <c r="R124" s="163" t="s">
        <v>197</v>
      </c>
      <c r="S124" s="79"/>
      <c r="T124" s="79"/>
      <c r="U124" s="79"/>
      <c r="V124" s="79"/>
      <c r="W124" s="79"/>
      <c r="X124" s="79"/>
      <c r="Y124" s="79"/>
      <c r="Z124" s="3">
        <v>1</v>
      </c>
    </row>
    <row r="125" spans="2:26">
      <c r="B125" s="323"/>
      <c r="C125" s="70"/>
      <c r="D125" s="59" t="str" cm="1">
        <f t="array" ref="D125">IF(ROW()=ROW(D112),C115,INDEX(E112:E125,ROW()-ROW(D112)))</f>
        <v/>
      </c>
      <c r="E125" s="114" t="str">
        <f>IF(OR(D125="",C114="",C114&lt;=0,F125=""),"",TRIM(MID(D125,LEN(F125)+1+IF(MID(D125,LEN(F125)+1,1)=" ",1,0),99999)))</f>
        <v/>
      </c>
      <c r="F125" s="59" t="str">
        <f>IF(OR(G125="",G125=0,G125="0"),"",IF(LEN(G125)&lt;=C114,G125,IF(LEN(SUBSTITUTE(H125," ",""))=C114+1,LEFT(G125,C114),LEFT(G125,FIND("§",SUBSTITUTE(H125," ","§",LEN(H125)-LEN(SUBSTITUTE(H125," ",""))))-1))))</f>
        <v/>
      </c>
      <c r="G125" s="59" t="str">
        <f t="shared" si="10"/>
        <v/>
      </c>
      <c r="H125" s="59" t="str">
        <f>IF(OR(G125="",G125=0,G125="0"),"",LEFT(G125,C114+1))</f>
        <v/>
      </c>
      <c r="I125" s="115" t="str">
        <f t="shared" si="11"/>
        <v/>
      </c>
      <c r="J125" s="116" t="str">
        <f t="shared" si="12"/>
        <v/>
      </c>
      <c r="K125" s="117" t="str">
        <f>IF(LEN(TRIM(L125))&gt;0,MAX(K13:K124)+1,"")</f>
        <v/>
      </c>
      <c r="L125" s="101"/>
      <c r="M125" s="142"/>
      <c r="N125" s="142"/>
      <c r="O125" s="142"/>
      <c r="P125" s="142"/>
      <c r="R125" s="162" t="s">
        <v>189</v>
      </c>
      <c r="S125" s="79"/>
      <c r="T125" s="79"/>
      <c r="U125" s="79"/>
      <c r="V125" s="79"/>
      <c r="W125" s="79"/>
      <c r="X125" s="79"/>
      <c r="Y125" s="79"/>
      <c r="Z125" s="3">
        <v>1</v>
      </c>
    </row>
    <row r="126" spans="2:26">
      <c r="B126" s="323"/>
      <c r="C126" s="113" t="str">
        <f>IF(TRIM(SUBSTITUTE(M22,CHAR(160),""))="","",M22)</f>
        <v/>
      </c>
      <c r="D126" s="59" t="str" cm="1">
        <f t="array" ref="D126">IF(ROW()=ROW(D126),C129,INDEX(E126:E139,ROW()-ROW(D126)))</f>
        <v/>
      </c>
      <c r="E126" s="114" t="str">
        <f>IF(OR(D126="",C128="",C128&lt;=0,F126=""),"",TRIM(MID(D126,LEN(F126)+1+IF(MID(D126,LEN(F126)+1,1)=" ",1,0),99999)))</f>
        <v/>
      </c>
      <c r="F126" s="59" t="str">
        <f>IF(OR(G126="",G126=0,G126="0"),"",IF(LEN(G126)&lt;=C128,G126,IF(LEN(SUBSTITUTE(H126," ",""))=C128+1,LEFT(G126,C128),LEFT(G126,FIND("§",SUBSTITUTE(H126," ","§",LEN(H126)-LEN(SUBSTITUTE(H126," ",""))))-1))))</f>
        <v/>
      </c>
      <c r="G126" s="59" t="str">
        <f t="shared" si="10"/>
        <v/>
      </c>
      <c r="H126" s="59" t="str">
        <f>IF(OR(G126="",G126=0,G126="0"),"",LEFT(G126,C128+1))</f>
        <v/>
      </c>
      <c r="I126" s="115" t="str">
        <f t="shared" si="11"/>
        <v/>
      </c>
      <c r="J126" s="116" t="str">
        <f t="shared" si="12"/>
        <v/>
      </c>
      <c r="K126" s="117" t="str">
        <f>IF(LEN(TRIM(L126))&gt;0,MAX(K13:K125)+1,"")</f>
        <v/>
      </c>
      <c r="L126" s="101"/>
      <c r="M126" s="142"/>
      <c r="N126" s="142"/>
      <c r="O126" s="142"/>
      <c r="P126" s="142"/>
      <c r="R126" s="162"/>
      <c r="S126" s="79"/>
      <c r="T126" s="79"/>
      <c r="U126" s="79"/>
      <c r="V126" s="79"/>
      <c r="W126" s="79"/>
      <c r="X126" s="79"/>
      <c r="Y126" s="79"/>
      <c r="Z126" s="3">
        <v>1</v>
      </c>
    </row>
    <row r="127" spans="2:26">
      <c r="B127" s="323"/>
      <c r="C127" s="70" t="str">
        <f>TRIM(SUBSTITUTE(SUBSTITUTE(SUBSTITUTE(SUBSTITUTE(SUBSTITUTE(SUBSTITUTE(SUBSTITUTE(SUBSTITUTE(SUBSTITUTE(CLEAN(IF(OR(LEFT(C126,1)="-",LEFT(C126,1)="="),MID(C126,2,99999),C126)),"—","-"),"–","-"),CHAR(160)," "),CHAR(9)," "),CHAR(13)," "),CHAR(10)," ")," "," ")," "," ")," "," "))</f>
        <v/>
      </c>
      <c r="D127" s="59" t="str" cm="1">
        <f t="array" ref="D127">IF(ROW()=ROW(D126),C129,INDEX(E126:E139,ROW()-ROW(D126)))</f>
        <v/>
      </c>
      <c r="E127" s="114" t="str">
        <f>IF(OR(D127="",C128="",C128&lt;=0,F127=""),"",TRIM(MID(D127,LEN(F127)+1+IF(MID(D127,LEN(F127)+1,1)=" ",1,0),99999)))</f>
        <v/>
      </c>
      <c r="F127" s="59" t="str">
        <f>IF(OR(G127="",G127=0,G127="0"),"",IF(LEN(G127)&lt;=C128,G127,IF(LEN(SUBSTITUTE(H127," ",""))=C128+1,LEFT(G127,C128),LEFT(G127,FIND("§",SUBSTITUTE(H127," ","§",LEN(H127)-LEN(SUBSTITUTE(H127," ",""))))-1))))</f>
        <v/>
      </c>
      <c r="G127" s="59" t="str">
        <f t="shared" si="10"/>
        <v/>
      </c>
      <c r="H127" s="59" t="str">
        <f>IF(OR(G127="",G127=0,G127="0"),"",LEFT(G127,C128+1))</f>
        <v/>
      </c>
      <c r="I127" s="115" t="str">
        <f t="shared" si="11"/>
        <v/>
      </c>
      <c r="J127" s="116" t="str">
        <f t="shared" si="12"/>
        <v/>
      </c>
      <c r="K127" s="117" t="str">
        <f>IF(LEN(TRIM(L127))&gt;0,MAX(K13:K126)+1,"")</f>
        <v/>
      </c>
      <c r="L127" s="101"/>
      <c r="M127" s="142"/>
      <c r="N127" s="142"/>
      <c r="O127" s="142"/>
      <c r="P127" s="142"/>
      <c r="R127" s="163" t="s">
        <v>190</v>
      </c>
      <c r="S127" s="79"/>
      <c r="T127" s="79"/>
      <c r="U127" s="79"/>
      <c r="V127" s="79"/>
      <c r="W127" s="79"/>
      <c r="X127" s="79"/>
      <c r="Y127" s="79"/>
      <c r="Z127" s="3">
        <v>1</v>
      </c>
    </row>
    <row r="128" spans="2:26">
      <c r="B128" s="323"/>
      <c r="C128" s="121">
        <f>M11</f>
        <v>120</v>
      </c>
      <c r="D128" s="59" t="str" cm="1">
        <f t="array" ref="D128">IF(ROW()=ROW(D126),C129,INDEX(E126:E139,ROW()-ROW(D126)))</f>
        <v/>
      </c>
      <c r="E128" s="114" t="str">
        <f>IF(OR(D128="",C128="",C128&lt;=0,F128=""),"",TRIM(MID(D128,LEN(F128)+1+IF(MID(D128,LEN(F128)+1,1)=" ",1,0),99999)))</f>
        <v/>
      </c>
      <c r="F128" s="59" t="str">
        <f>IF(OR(G128="",G128=0,G128="0"),"",IF(LEN(G128)&lt;=C128,G128,IF(LEN(SUBSTITUTE(H128," ",""))=C128+1,LEFT(G128,C128),LEFT(G128,FIND("§",SUBSTITUTE(H128," ","§",LEN(H128)-LEN(SUBSTITUTE(H128," ",""))))-1))))</f>
        <v/>
      </c>
      <c r="G128" s="59" t="str">
        <f t="shared" si="10"/>
        <v/>
      </c>
      <c r="H128" s="59" t="str">
        <f>IF(OR(G128="",G128=0,G128="0"),"",LEFT(G128,C128+1))</f>
        <v/>
      </c>
      <c r="I128" s="115" t="str">
        <f t="shared" si="11"/>
        <v/>
      </c>
      <c r="J128" s="116" t="str">
        <f t="shared" si="12"/>
        <v/>
      </c>
      <c r="K128" s="117" t="str">
        <f>IF(LEN(TRIM(L128))&gt;0,MAX(K13:K127)+1,"")</f>
        <v/>
      </c>
      <c r="L128" s="101"/>
      <c r="M128" s="142"/>
      <c r="N128" s="142"/>
      <c r="O128" s="142"/>
      <c r="P128" s="142"/>
      <c r="R128" s="162" t="s">
        <v>191</v>
      </c>
      <c r="S128" s="79"/>
      <c r="T128" s="79"/>
      <c r="U128" s="79"/>
      <c r="V128" s="79"/>
      <c r="W128" s="79"/>
      <c r="X128" s="79"/>
      <c r="Y128" s="79"/>
      <c r="Z128" s="3">
        <v>1</v>
      </c>
    </row>
    <row r="129" spans="2:26">
      <c r="B129" s="323"/>
      <c r="C129" s="70" t="str">
        <f>IF(UPPER(TRIM(C12))="X",C133,C127)</f>
        <v/>
      </c>
      <c r="D129" s="59" t="str" cm="1">
        <f t="array" ref="D129">IF(ROW()=ROW(D126),C129,INDEX(E126:E139,ROW()-ROW(D126)))</f>
        <v/>
      </c>
      <c r="E129" s="114" t="str">
        <f>IF(OR(D129="",C128="",C128&lt;=0,F129=""),"",TRIM(MID(D129,LEN(F129)+1+IF(MID(D129,LEN(F129)+1,1)=" ",1,0),99999)))</f>
        <v/>
      </c>
      <c r="F129" s="59" t="str">
        <f>IF(OR(G129="",G129=0,G129="0"),"",IF(LEN(G129)&lt;=C128,G129,IF(LEN(SUBSTITUTE(H129," ",""))=C128+1,LEFT(G129,C128),LEFT(G129,FIND("§",SUBSTITUTE(H129," ","§",LEN(H129)-LEN(SUBSTITUTE(H129," ",""))))-1))))</f>
        <v/>
      </c>
      <c r="G129" s="59" t="str">
        <f t="shared" si="10"/>
        <v/>
      </c>
      <c r="H129" s="59" t="str">
        <f>IF(OR(G129="",G129=0,G129="0"),"",LEFT(G129,C128+1))</f>
        <v/>
      </c>
      <c r="I129" s="115" t="str">
        <f t="shared" si="11"/>
        <v/>
      </c>
      <c r="J129" s="116" t="str">
        <f t="shared" si="12"/>
        <v/>
      </c>
      <c r="K129" s="117" t="str">
        <f>IF(LEN(TRIM(L129))&gt;0,MAX(K13:K128)+1,"")</f>
        <v/>
      </c>
      <c r="L129" s="101"/>
      <c r="M129" s="142"/>
      <c r="N129" s="142"/>
      <c r="O129" s="142"/>
      <c r="P129" s="142"/>
      <c r="R129" s="162" t="s">
        <v>192</v>
      </c>
      <c r="S129" s="79"/>
      <c r="T129" s="79"/>
      <c r="U129" s="79"/>
      <c r="V129" s="79"/>
      <c r="W129" s="79"/>
      <c r="X129" s="79"/>
      <c r="Y129" s="79"/>
      <c r="Z129" s="3">
        <v>1</v>
      </c>
    </row>
    <row r="130" spans="2:26">
      <c r="B130" s="323"/>
      <c r="C130" s="123" t="str">
        <f>TRIM(SUBSTITUTE(SUBSTITUTE(SUBSTITUTE(SUBSTITUTE(SUBSTITUTE(SUBSTITUTE(SUBSTITUTE(SUBSTITUTE(SUBSTITUTE(SUBSTITUTE(C127,","," "),";"," "),":"," "),"!"," "),"?"," "),"…"," "),"»"," "),"«"," "),"/"," "),"."," "))</f>
        <v/>
      </c>
      <c r="D130" s="59" t="str" cm="1">
        <f t="array" ref="D130">IF(ROW()=ROW(D126),C129,INDEX(E126:E139,ROW()-ROW(D126)))</f>
        <v/>
      </c>
      <c r="E130" s="114" t="str">
        <f>IF(OR(D130="",C128="",C128&lt;=0,F130=""),"",TRIM(MID(D130,LEN(F130)+1+IF(MID(D130,LEN(F130)+1,1)=" ",1,0),99999)))</f>
        <v/>
      </c>
      <c r="F130" s="59" t="str">
        <f>IF(OR(G130="",G130=0,G130="0"),"",IF(LEN(G130)&lt;=C128,G130,IF(LEN(SUBSTITUTE(H130," ",""))=C128+1,LEFT(G130,C128),LEFT(G130,FIND("§",SUBSTITUTE(H130," ","§",LEN(H130)-LEN(SUBSTITUTE(H130," ",""))))-1))))</f>
        <v/>
      </c>
      <c r="G130" s="59" t="str">
        <f t="shared" si="10"/>
        <v/>
      </c>
      <c r="H130" s="59" t="str">
        <f>IF(OR(G130="",G130=0,G130="0"),"",LEFT(G130,C128+1))</f>
        <v/>
      </c>
      <c r="I130" s="115" t="str">
        <f t="shared" si="11"/>
        <v/>
      </c>
      <c r="J130" s="116" t="str">
        <f t="shared" si="12"/>
        <v/>
      </c>
      <c r="K130" s="117" t="str">
        <f>IF(LEN(TRIM(L130))&gt;0,MAX(K13:K129)+1,"")</f>
        <v/>
      </c>
      <c r="L130" s="101"/>
      <c r="M130" s="142"/>
      <c r="N130" s="142"/>
      <c r="O130" s="142"/>
      <c r="P130" s="142"/>
      <c r="R130" s="162"/>
      <c r="S130" s="79"/>
      <c r="T130" s="79"/>
      <c r="U130" s="79"/>
      <c r="V130" s="79"/>
      <c r="W130" s="79"/>
      <c r="X130" s="79"/>
      <c r="Y130" s="79"/>
      <c r="Z130" s="3">
        <v>1</v>
      </c>
    </row>
    <row r="131" spans="2:26">
      <c r="B131" s="323"/>
      <c r="C131" s="59" t="str">
        <f>TRIM(SUBSTITUTE(SUBSTITUTE(SUBSTITUTE(SUBSTITUTE(SUBSTITUTE(SUBSTITUTE(SUBSTITUTE(SUBSTITUTE(C130,"("," "),")"," "),CHAR(34)," "),"-"," "),"_"," "),"&lt;"," "),"&gt;"," "),"="," "))</f>
        <v/>
      </c>
      <c r="D131" s="59" t="str" cm="1">
        <f t="array" ref="D131">IF(ROW()=ROW(D126),C129,INDEX(E126:E139,ROW()-ROW(D126)))</f>
        <v/>
      </c>
      <c r="E131" s="114" t="str">
        <f>IF(OR(D131="",C128="",C128&lt;=0,F131=""),"",TRIM(MID(D131,LEN(F131)+1+IF(MID(D131,LEN(F131)+1,1)=" ",1,0),99999)))</f>
        <v/>
      </c>
      <c r="F131" s="59" t="str">
        <f>IF(OR(G131="",G131=0,G131="0"),"",IF(LEN(G131)&lt;=C128,G131,IF(LEN(SUBSTITUTE(H131," ",""))=C128+1,LEFT(G131,C128),LEFT(G131,FIND("§",SUBSTITUTE(H131," ","§",LEN(H131)-LEN(SUBSTITUTE(H131," ",""))))-1))))</f>
        <v/>
      </c>
      <c r="G131" s="59" t="str">
        <f t="shared" si="10"/>
        <v/>
      </c>
      <c r="H131" s="59" t="str">
        <f>IF(OR(G131="",G131=0,G131="0"),"",LEFT(G131,C128+1))</f>
        <v/>
      </c>
      <c r="I131" s="115" t="str">
        <f t="shared" si="11"/>
        <v/>
      </c>
      <c r="J131" s="116" t="str">
        <f t="shared" si="12"/>
        <v/>
      </c>
      <c r="K131" s="117" t="str">
        <f>IF(LEN(TRIM(L131))&gt;0,MAX(K13:K130)+1,"")</f>
        <v/>
      </c>
      <c r="L131" s="101"/>
      <c r="M131" s="142"/>
      <c r="N131" s="142"/>
      <c r="O131" s="142"/>
      <c r="P131" s="142"/>
      <c r="R131" s="163" t="s">
        <v>193</v>
      </c>
      <c r="S131" s="79"/>
      <c r="T131" s="79"/>
      <c r="U131" s="79"/>
      <c r="V131" s="79"/>
      <c r="W131" s="79"/>
      <c r="X131" s="79"/>
      <c r="Y131" s="79"/>
      <c r="Z131" s="3">
        <v>1</v>
      </c>
    </row>
    <row r="132" spans="2:26">
      <c r="B132" s="323"/>
      <c r="C132" s="70" t="str">
        <f>TRIM(SUBSTITUTE(SUBSTITUTE(SUBSTITUTE(SUBSTITUTE(C131,"►"," "),"▼"," "),"▲"," "),"◄"," "))</f>
        <v/>
      </c>
      <c r="D132" s="59" t="str" cm="1">
        <f t="array" ref="D132">IF(ROW()=ROW(D126),C129,INDEX(E126:E139,ROW()-ROW(D126)))</f>
        <v/>
      </c>
      <c r="E132" s="114" t="str">
        <f>IF(OR(D132="",C128="",C128&lt;=0,F132=""),"",TRIM(MID(D132,LEN(F132)+1+IF(MID(D132,LEN(F132)+1,1)=" ",1,0),99999)))</f>
        <v/>
      </c>
      <c r="F132" s="59" t="str">
        <f>IF(OR(G132="",G132=0,G132="0"),"",IF(LEN(G132)&lt;=C128,G132,IF(LEN(SUBSTITUTE(H132," ",""))=C128+1,LEFT(G132,C128),LEFT(G132,FIND("§",SUBSTITUTE(H132," ","§",LEN(H132)-LEN(SUBSTITUTE(H132," ",""))))-1))))</f>
        <v/>
      </c>
      <c r="G132" s="59" t="str">
        <f t="shared" si="10"/>
        <v/>
      </c>
      <c r="H132" s="59" t="str">
        <f>IF(OR(G132="",G132=0,G132="0"),"",LEFT(G132,C128+1))</f>
        <v/>
      </c>
      <c r="I132" s="115" t="str">
        <f t="shared" si="11"/>
        <v/>
      </c>
      <c r="J132" s="116" t="str">
        <f t="shared" si="12"/>
        <v/>
      </c>
      <c r="K132" s="117" t="str">
        <f>IF(LEN(TRIM(L132))&gt;0,MAX(K13:K131)+1,"")</f>
        <v/>
      </c>
      <c r="L132" s="101"/>
      <c r="M132" s="142"/>
      <c r="N132" s="142"/>
      <c r="O132" s="142"/>
      <c r="P132" s="142"/>
      <c r="R132" s="162" t="s">
        <v>194</v>
      </c>
      <c r="S132" s="79"/>
      <c r="T132" s="79"/>
      <c r="U132" s="79"/>
      <c r="V132" s="79"/>
      <c r="W132" s="79"/>
      <c r="X132" s="79"/>
      <c r="Y132" s="79"/>
      <c r="Z132" s="3">
        <v>1</v>
      </c>
    </row>
    <row r="133" spans="2:26">
      <c r="B133" s="323"/>
      <c r="C133" s="70" t="str">
        <f>TRIM(SUBSTITUTE(SUBSTITUTE(C132,"“"," "),"”"," "))</f>
        <v/>
      </c>
      <c r="D133" s="59" t="str" cm="1">
        <f t="array" ref="D133">IF(ROW()=ROW(D126),C129,INDEX(E126:E139,ROW()-ROW(D126)))</f>
        <v/>
      </c>
      <c r="E133" s="114" t="str">
        <f>IF(OR(D133="",C128="",C128&lt;=0,F133=""),"",TRIM(MID(D133,LEN(F133)+1+IF(MID(D133,LEN(F133)+1,1)=" ",1,0),99999)))</f>
        <v/>
      </c>
      <c r="F133" s="59" t="str">
        <f>IF(OR(G133="",G133=0,G133="0"),"",IF(LEN(G133)&lt;=C128,G133,IF(LEN(SUBSTITUTE(H133," ",""))=C128+1,LEFT(G133,C128),LEFT(G133,FIND("§",SUBSTITUTE(H133," ","§",LEN(H133)-LEN(SUBSTITUTE(H133," ",""))))-1))))</f>
        <v/>
      </c>
      <c r="G133" s="59" t="str">
        <f t="shared" si="10"/>
        <v/>
      </c>
      <c r="H133" s="59" t="str">
        <f>IF(OR(G133="",G133=0,G133="0"),"",LEFT(G133,C128+1))</f>
        <v/>
      </c>
      <c r="I133" s="115" t="str">
        <f t="shared" si="11"/>
        <v/>
      </c>
      <c r="J133" s="116" t="str">
        <f t="shared" si="12"/>
        <v/>
      </c>
      <c r="K133" s="117" t="str">
        <f>IF(LEN(TRIM(L133))&gt;0,MAX(K13:K132)+1,"")</f>
        <v/>
      </c>
      <c r="L133" s="101"/>
      <c r="M133" s="142"/>
      <c r="N133" s="142"/>
      <c r="O133" s="142"/>
      <c r="P133" s="142"/>
      <c r="R133" s="162"/>
      <c r="S133" s="79"/>
      <c r="T133" s="79"/>
      <c r="U133" s="79"/>
      <c r="V133" s="79"/>
      <c r="W133" s="79"/>
      <c r="X133" s="79"/>
      <c r="Y133" s="79"/>
      <c r="Z133" s="3">
        <v>1</v>
      </c>
    </row>
    <row r="134" spans="2:26">
      <c r="B134" s="323"/>
      <c r="C134" s="70"/>
      <c r="D134" s="59" t="str" cm="1">
        <f t="array" ref="D134">IF(ROW()=ROW(D126),C129,INDEX(E126:E139,ROW()-ROW(D126)))</f>
        <v/>
      </c>
      <c r="E134" s="114" t="str">
        <f>IF(OR(D134="",C128="",C128&lt;=0,F134=""),"",TRIM(MID(D134,LEN(F134)+1+IF(MID(D134,LEN(F134)+1,1)=" ",1,0),99999)))</f>
        <v/>
      </c>
      <c r="F134" s="59" t="str">
        <f>IF(OR(G134="",G134=0,G134="0"),"",IF(LEN(G134)&lt;=C128,G134,IF(LEN(SUBSTITUTE(H134," ",""))=C128+1,LEFT(G134,C128),LEFT(G134,FIND("§",SUBSTITUTE(H134," ","§",LEN(H134)-LEN(SUBSTITUTE(H134," ",""))))-1))))</f>
        <v/>
      </c>
      <c r="G134" s="59" t="str">
        <f t="shared" si="10"/>
        <v/>
      </c>
      <c r="H134" s="59" t="str">
        <f>IF(OR(G134="",G134=0,G134="0"),"",LEFT(G134,C128+1))</f>
        <v/>
      </c>
      <c r="I134" s="115" t="str">
        <f t="shared" si="11"/>
        <v/>
      </c>
      <c r="J134" s="116" t="str">
        <f t="shared" si="12"/>
        <v/>
      </c>
      <c r="K134" s="117" t="str">
        <f>IF(LEN(TRIM(L134))&gt;0,MAX(K13:K133)+1,"")</f>
        <v/>
      </c>
      <c r="L134" s="101"/>
      <c r="M134" s="142"/>
      <c r="N134" s="142"/>
      <c r="O134" s="142"/>
      <c r="P134" s="142"/>
      <c r="R134" s="163" t="s">
        <v>198</v>
      </c>
      <c r="S134" s="79"/>
      <c r="T134" s="79"/>
      <c r="U134" s="79"/>
      <c r="V134" s="79"/>
      <c r="W134" s="79"/>
      <c r="X134" s="79"/>
      <c r="Y134" s="79"/>
      <c r="Z134" s="3">
        <v>1</v>
      </c>
    </row>
    <row r="135" spans="2:26">
      <c r="B135" s="323"/>
      <c r="C135" s="70"/>
      <c r="D135" s="59" t="str" cm="1">
        <f t="array" ref="D135">IF(ROW()=ROW(D126),C129,INDEX(E126:E139,ROW()-ROW(D126)))</f>
        <v/>
      </c>
      <c r="E135" s="114" t="str">
        <f>IF(OR(D135="",C128="",C128&lt;=0,F135=""),"",TRIM(MID(D135,LEN(F135)+1+IF(MID(D135,LEN(F135)+1,1)=" ",1,0),99999)))</f>
        <v/>
      </c>
      <c r="F135" s="59" t="str">
        <f>IF(OR(G135="",G135=0,G135="0"),"",IF(LEN(G135)&lt;=C128,G135,IF(LEN(SUBSTITUTE(H135," ",""))=C128+1,LEFT(G135,C128),LEFT(G135,FIND("§",SUBSTITUTE(H135," ","§",LEN(H135)-LEN(SUBSTITUTE(H135," ",""))))-1))))</f>
        <v/>
      </c>
      <c r="G135" s="59" t="str">
        <f t="shared" si="10"/>
        <v/>
      </c>
      <c r="H135" s="59" t="str">
        <f>IF(OR(G135="",G135=0,G135="0"),"",LEFT(G135,C128+1))</f>
        <v/>
      </c>
      <c r="I135" s="115" t="str">
        <f t="shared" si="11"/>
        <v/>
      </c>
      <c r="J135" s="116" t="str">
        <f t="shared" si="12"/>
        <v/>
      </c>
      <c r="K135" s="117" t="str">
        <f>IF(LEN(TRIM(L135))&gt;0,MAX(K13:K134)+1,"")</f>
        <v/>
      </c>
      <c r="L135" s="101"/>
      <c r="M135" s="142"/>
      <c r="N135" s="142"/>
      <c r="O135" s="142"/>
      <c r="P135" s="142"/>
      <c r="R135" s="162" t="s">
        <v>199</v>
      </c>
      <c r="S135" s="79"/>
      <c r="T135" s="79"/>
      <c r="U135" s="79"/>
      <c r="V135" s="79"/>
      <c r="W135" s="79"/>
      <c r="X135" s="79"/>
      <c r="Y135" s="79"/>
      <c r="Z135" s="3">
        <v>1</v>
      </c>
    </row>
    <row r="136" spans="2:26">
      <c r="B136" s="323"/>
      <c r="C136" s="70"/>
      <c r="D136" s="59" t="str" cm="1">
        <f t="array" ref="D136">IF(ROW()=ROW(D126),C129,INDEX(E126:E139,ROW()-ROW(D126)))</f>
        <v/>
      </c>
      <c r="E136" s="114" t="str">
        <f>IF(OR(D136="",C128="",C128&lt;=0,F136=""),"",TRIM(MID(D136,LEN(F136)+1+IF(MID(D136,LEN(F136)+1,1)=" ",1,0),99999)))</f>
        <v/>
      </c>
      <c r="F136" s="59" t="str">
        <f>IF(OR(G136="",G136=0,G136="0"),"",IF(LEN(G136)&lt;=C128,G136,IF(LEN(SUBSTITUTE(H136," ",""))=C128+1,LEFT(G136,C128),LEFT(G136,FIND("§",SUBSTITUTE(H136," ","§",LEN(H136)-LEN(SUBSTITUTE(H136," ",""))))-1))))</f>
        <v/>
      </c>
      <c r="G136" s="59" t="str">
        <f t="shared" si="10"/>
        <v/>
      </c>
      <c r="H136" s="59" t="str">
        <f>IF(OR(G136="",G136=0,G136="0"),"",LEFT(G136,C128+1))</f>
        <v/>
      </c>
      <c r="I136" s="115" t="str">
        <f t="shared" si="11"/>
        <v/>
      </c>
      <c r="J136" s="116" t="str">
        <f t="shared" si="12"/>
        <v/>
      </c>
      <c r="K136" s="117" t="str">
        <f>IF(LEN(TRIM(L136))&gt;0,MAX(K13:K135)+1,"")</f>
        <v/>
      </c>
      <c r="L136" s="101"/>
      <c r="M136" s="142"/>
      <c r="N136" s="142"/>
      <c r="O136" s="142"/>
      <c r="P136" s="142"/>
      <c r="R136" s="162"/>
      <c r="S136" s="79"/>
      <c r="T136" s="79"/>
      <c r="U136" s="79"/>
      <c r="V136" s="79"/>
      <c r="W136" s="79"/>
      <c r="X136" s="79"/>
      <c r="Y136" s="79"/>
      <c r="Z136" s="3">
        <v>1</v>
      </c>
    </row>
    <row r="137" spans="2:26">
      <c r="B137" s="323"/>
      <c r="C137" s="70"/>
      <c r="D137" s="59" t="str" cm="1">
        <f t="array" ref="D137">IF(ROW()=ROW(D126),C129,INDEX(E126:E139,ROW()-ROW(D126)))</f>
        <v/>
      </c>
      <c r="E137" s="114" t="str">
        <f>IF(OR(D137="",C128="",C128&lt;=0,F137=""),"",TRIM(MID(D137,LEN(F137)+1+IF(MID(D137,LEN(F137)+1,1)=" ",1,0),99999)))</f>
        <v/>
      </c>
      <c r="F137" s="59" t="str">
        <f>IF(OR(G137="",G137=0,G137="0"),"",IF(LEN(G137)&lt;=C128,G137,IF(LEN(SUBSTITUTE(H137," ",""))=C128+1,LEFT(G137,C128),LEFT(G137,FIND("§",SUBSTITUTE(H137," ","§",LEN(H137)-LEN(SUBSTITUTE(H137," ",""))))-1))))</f>
        <v/>
      </c>
      <c r="G137" s="59" t="str">
        <f t="shared" si="10"/>
        <v/>
      </c>
      <c r="H137" s="59" t="str">
        <f>IF(OR(G137="",G137=0,G137="0"),"",LEFT(G137,C128+1))</f>
        <v/>
      </c>
      <c r="I137" s="115" t="str">
        <f t="shared" si="11"/>
        <v/>
      </c>
      <c r="J137" s="116" t="str">
        <f t="shared" si="12"/>
        <v/>
      </c>
      <c r="K137" s="117" t="str">
        <f>IF(LEN(TRIM(L137))&gt;0,MAX(K13:K136)+1,"")</f>
        <v/>
      </c>
      <c r="L137" s="101"/>
      <c r="M137" s="142"/>
      <c r="N137" s="142"/>
      <c r="O137" s="142"/>
      <c r="P137" s="142"/>
      <c r="R137" s="79"/>
      <c r="S137" s="79"/>
      <c r="T137" s="79"/>
      <c r="U137" s="79"/>
      <c r="V137" s="79"/>
      <c r="W137" s="79"/>
      <c r="X137" s="79"/>
      <c r="Y137" s="79"/>
      <c r="Z137" s="3">
        <v>1</v>
      </c>
    </row>
    <row r="138" spans="2:26">
      <c r="B138" s="323"/>
      <c r="C138" s="70"/>
      <c r="D138" s="59" t="str" cm="1">
        <f t="array" ref="D138">IF(ROW()=ROW(D126),C129,INDEX(E126:E139,ROW()-ROW(D126)))</f>
        <v/>
      </c>
      <c r="E138" s="114" t="str">
        <f>IF(OR(D138="",C128="",C128&lt;=0,F138=""),"",TRIM(MID(D138,LEN(F138)+1+IF(MID(D138,LEN(F138)+1,1)=" ",1,0),99999)))</f>
        <v/>
      </c>
      <c r="F138" s="59" t="str">
        <f>IF(OR(G138="",G138=0,G138="0"),"",IF(LEN(G138)&lt;=C128,G138,IF(LEN(SUBSTITUTE(H138," ",""))=C128+1,LEFT(G138,C128),LEFT(G138,FIND("§",SUBSTITUTE(H138," ","§",LEN(H138)-LEN(SUBSTITUTE(H138," ",""))))-1))))</f>
        <v/>
      </c>
      <c r="G138" s="59" t="str">
        <f t="shared" si="10"/>
        <v/>
      </c>
      <c r="H138" s="59" t="str">
        <f>IF(OR(G138="",G138=0,G138="0"),"",LEFT(G138,C128+1))</f>
        <v/>
      </c>
      <c r="I138" s="115" t="str">
        <f t="shared" si="11"/>
        <v/>
      </c>
      <c r="J138" s="116" t="str">
        <f t="shared" si="12"/>
        <v/>
      </c>
      <c r="K138" s="117" t="str">
        <f>IF(LEN(TRIM(L138))&gt;0,MAX(K13:K137)+1,"")</f>
        <v/>
      </c>
      <c r="L138" s="101"/>
      <c r="M138" s="142"/>
      <c r="N138" s="142"/>
      <c r="O138" s="142"/>
      <c r="P138" s="142"/>
      <c r="Z138" s="3">
        <v>1</v>
      </c>
    </row>
    <row r="139" spans="2:26">
      <c r="B139" s="323"/>
      <c r="C139" s="70"/>
      <c r="D139" s="59" t="str" cm="1">
        <f t="array" ref="D139">IF(ROW()=ROW(D126),C129,INDEX(E126:E139,ROW()-ROW(D126)))</f>
        <v/>
      </c>
      <c r="E139" s="114" t="str">
        <f>IF(OR(D139="",C128="",C128&lt;=0,F139=""),"",TRIM(MID(D139,LEN(F139)+1+IF(MID(D139,LEN(F139)+1,1)=" ",1,0),99999)))</f>
        <v/>
      </c>
      <c r="F139" s="59" t="str">
        <f>IF(OR(G139="",G139=0,G139="0"),"",IF(LEN(G139)&lt;=C128,G139,IF(LEN(SUBSTITUTE(H139," ",""))=C128+1,LEFT(G139,C128),LEFT(G139,FIND("§",SUBSTITUTE(H139," ","§",LEN(H139)-LEN(SUBSTITUTE(H139," ",""))))-1))))</f>
        <v/>
      </c>
      <c r="G139" s="59" t="str">
        <f t="shared" si="10"/>
        <v/>
      </c>
      <c r="H139" s="59" t="str">
        <f>IF(OR(G139="",G139=0,G139="0"),"",LEFT(G139,C128+1))</f>
        <v/>
      </c>
      <c r="I139" s="115" t="str">
        <f t="shared" si="11"/>
        <v/>
      </c>
      <c r="J139" s="116" t="str">
        <f t="shared" si="12"/>
        <v/>
      </c>
      <c r="K139" s="117" t="str">
        <f>IF(LEN(TRIM(L139))&gt;0,MAX(K13:K138)+1,"")</f>
        <v/>
      </c>
      <c r="L139" s="101"/>
      <c r="M139" s="142"/>
      <c r="N139" s="142"/>
      <c r="O139" s="142"/>
      <c r="P139" s="142"/>
      <c r="Z139" s="3">
        <v>1</v>
      </c>
    </row>
    <row r="140" spans="2:26">
      <c r="B140" s="323"/>
      <c r="C140" s="113" t="str">
        <f>IF(TRIM(SUBSTITUTE(M23,CHAR(160),""))="","",M23)</f>
        <v/>
      </c>
      <c r="D140" s="59" t="str" cm="1">
        <f t="array" ref="D140">IF(ROW()=ROW(D140),C143,INDEX(E140:E153,ROW()-ROW(D140)))</f>
        <v/>
      </c>
      <c r="E140" s="114" t="str">
        <f>IF(OR(D140="",C142="",C142&lt;=0,F140=""),"",TRIM(MID(D140,LEN(F140)+1+IF(MID(D140,LEN(F140)+1,1)=" ",1,0),99999)))</f>
        <v/>
      </c>
      <c r="F140" s="59" t="str">
        <f>IF(OR(G140="",G140=0,G140="0"),"",IF(LEN(G140)&lt;=C142,G140,IF(LEN(SUBSTITUTE(H140," ",""))=C142+1,LEFT(G140,C142),LEFT(G140,FIND("§",SUBSTITUTE(H140," ","§",LEN(H140)-LEN(SUBSTITUTE(H140," ",""))))-1))))</f>
        <v/>
      </c>
      <c r="G140" s="59" t="str">
        <f t="shared" si="10"/>
        <v/>
      </c>
      <c r="H140" s="59" t="str">
        <f>IF(OR(G140="",G140=0,G140="0"),"",LEFT(G140,C142+1))</f>
        <v/>
      </c>
      <c r="I140" s="115" t="str">
        <f t="shared" si="11"/>
        <v/>
      </c>
      <c r="J140" s="116" t="str">
        <f t="shared" si="12"/>
        <v/>
      </c>
      <c r="K140" s="117" t="str">
        <f>IF(LEN(TRIM(L140))&gt;0,MAX(K13:K139)+1,"")</f>
        <v/>
      </c>
      <c r="L140" s="101"/>
      <c r="M140" s="142"/>
      <c r="N140" s="142"/>
      <c r="O140" s="142"/>
      <c r="P140" s="142"/>
      <c r="Z140" s="3">
        <v>1</v>
      </c>
    </row>
    <row r="141" spans="2:26">
      <c r="B141" s="323"/>
      <c r="C141" s="70" t="str">
        <f>TRIM(SUBSTITUTE(SUBSTITUTE(SUBSTITUTE(SUBSTITUTE(SUBSTITUTE(SUBSTITUTE(SUBSTITUTE(SUBSTITUTE(SUBSTITUTE(CLEAN(IF(OR(LEFT(C140,1)="-",LEFT(C140,1)="="),MID(C140,2,99999),C140)),"—","-"),"–","-"),CHAR(160)," "),CHAR(9)," "),CHAR(13)," "),CHAR(10)," ")," "," ")," "," ")," "," "))</f>
        <v/>
      </c>
      <c r="D141" s="59" t="str" cm="1">
        <f t="array" ref="D141">IF(ROW()=ROW(D140),C143,INDEX(E140:E153,ROW()-ROW(D140)))</f>
        <v/>
      </c>
      <c r="E141" s="114" t="str">
        <f>IF(OR(D141="",C142="",C142&lt;=0,F141=""),"",TRIM(MID(D141,LEN(F141)+1+IF(MID(D141,LEN(F141)+1,1)=" ",1,0),99999)))</f>
        <v/>
      </c>
      <c r="F141" s="59" t="str">
        <f>IF(OR(G141="",G141=0,G141="0"),"",IF(LEN(G141)&lt;=C142,G141,IF(LEN(SUBSTITUTE(H141," ",""))=C142+1,LEFT(G141,C142),LEFT(G141,FIND("§",SUBSTITUTE(H141," ","§",LEN(H141)-LEN(SUBSTITUTE(H141," ",""))))-1))))</f>
        <v/>
      </c>
      <c r="G141" s="59" t="str">
        <f t="shared" si="10"/>
        <v/>
      </c>
      <c r="H141" s="59" t="str">
        <f>IF(OR(G141="",G141=0,G141="0"),"",LEFT(G141,C142+1))</f>
        <v/>
      </c>
      <c r="I141" s="115" t="str">
        <f t="shared" si="11"/>
        <v/>
      </c>
      <c r="J141" s="116" t="str">
        <f t="shared" si="12"/>
        <v/>
      </c>
      <c r="K141" s="117" t="str">
        <f>IF(LEN(TRIM(L141))&gt;0,MAX(K13:K140)+1,"")</f>
        <v/>
      </c>
      <c r="L141" s="101"/>
      <c r="M141" s="142"/>
      <c r="N141" s="142"/>
      <c r="O141" s="142"/>
      <c r="P141" s="142"/>
      <c r="Z141" s="3">
        <v>1</v>
      </c>
    </row>
    <row r="142" spans="2:26">
      <c r="B142" s="323"/>
      <c r="C142" s="121">
        <f>M11</f>
        <v>120</v>
      </c>
      <c r="D142" s="59" t="str" cm="1">
        <f t="array" ref="D142">IF(ROW()=ROW(D140),C143,INDEX(E140:E153,ROW()-ROW(D140)))</f>
        <v/>
      </c>
      <c r="E142" s="114" t="str">
        <f>IF(OR(D142="",C142="",C142&lt;=0,F142=""),"",TRIM(MID(D142,LEN(F142)+1+IF(MID(D142,LEN(F142)+1,1)=" ",1,0),99999)))</f>
        <v/>
      </c>
      <c r="F142" s="59" t="str">
        <f>IF(OR(G142="",G142=0,G142="0"),"",IF(LEN(G142)&lt;=C142,G142,IF(LEN(SUBSTITUTE(H142," ",""))=C142+1,LEFT(G142,C142),LEFT(G142,FIND("§",SUBSTITUTE(H142," ","§",LEN(H142)-LEN(SUBSTITUTE(H142," ",""))))-1))))</f>
        <v/>
      </c>
      <c r="G142" s="59" t="str">
        <f t="shared" ref="G142:G153" si="13">IF(OR(D142="",D142=0),"",TRIM(SUBSTITUTE(SUBSTITUTE(D142,CHAR(160)," "),CHAR(10)," ")))</f>
        <v/>
      </c>
      <c r="H142" s="59" t="str">
        <f>IF(OR(G142="",G142=0,G142="0"),"",LEFT(G142,C142+1))</f>
        <v/>
      </c>
      <c r="I142" s="115" t="str">
        <f t="shared" ref="I142:I153" si="14">IF(L142="","",(LEN(TRIM(SUBSTITUTE(L142,CHAR(160)," ")))-LEN(SUBSTITUTE(TRIM(SUBSTITUTE(L142,CHAR(160)," "))," ",""))+1)&amp;" mot"&amp;IF((LEN(TRIM(SUBSTITUTE(L142,CHAR(160)," ")))-LEN(SUBSTITUTE(TRIM(SUBSTITUTE(L142,CHAR(160)," "))," ",""))+1)&gt;1,"s",""))</f>
        <v/>
      </c>
      <c r="J142" s="116" t="str">
        <f t="shared" ref="J142:J153" si="15">IF(L142="","",LEN(TRIM(SUBSTITUTE(L142,CHAR(160),"")))&amp;" car.")</f>
        <v/>
      </c>
      <c r="K142" s="117" t="str">
        <f>IF(LEN(TRIM(L142))&gt;0,MAX(K13:K141)+1,"")</f>
        <v/>
      </c>
      <c r="L142" s="101"/>
      <c r="M142" s="142"/>
      <c r="N142" s="142"/>
      <c r="O142" s="142"/>
      <c r="P142" s="142"/>
      <c r="Z142" s="3">
        <v>1</v>
      </c>
    </row>
    <row r="143" spans="2:26">
      <c r="B143" s="323"/>
      <c r="C143" s="70" t="str">
        <f>IF(UPPER(TRIM(C12))="X",C147,C141)</f>
        <v/>
      </c>
      <c r="D143" s="59" t="str" cm="1">
        <f t="array" ref="D143">IF(ROW()=ROW(D140),C143,INDEX(E140:E153,ROW()-ROW(D140)))</f>
        <v/>
      </c>
      <c r="E143" s="114" t="str">
        <f>IF(OR(D143="",C142="",C142&lt;=0,F143=""),"",TRIM(MID(D143,LEN(F143)+1+IF(MID(D143,LEN(F143)+1,1)=" ",1,0),99999)))</f>
        <v/>
      </c>
      <c r="F143" s="59" t="str">
        <f>IF(OR(G143="",G143=0,G143="0"),"",IF(LEN(G143)&lt;=C142,G143,IF(LEN(SUBSTITUTE(H143," ",""))=C142+1,LEFT(G143,C142),LEFT(G143,FIND("§",SUBSTITUTE(H143," ","§",LEN(H143)-LEN(SUBSTITUTE(H143," ",""))))-1))))</f>
        <v/>
      </c>
      <c r="G143" s="59" t="str">
        <f t="shared" si="13"/>
        <v/>
      </c>
      <c r="H143" s="59" t="str">
        <f>IF(OR(G143="",G143=0,G143="0"),"",LEFT(G143,C142+1))</f>
        <v/>
      </c>
      <c r="I143" s="115" t="str">
        <f t="shared" si="14"/>
        <v/>
      </c>
      <c r="J143" s="116" t="str">
        <f t="shared" si="15"/>
        <v/>
      </c>
      <c r="K143" s="117" t="str">
        <f>IF(LEN(TRIM(L143))&gt;0,MAX(K13:K142)+1,"")</f>
        <v/>
      </c>
      <c r="L143" s="101"/>
      <c r="M143" s="142"/>
      <c r="N143" s="142"/>
      <c r="O143" s="142"/>
      <c r="P143" s="142"/>
      <c r="Z143" s="3">
        <v>1</v>
      </c>
    </row>
    <row r="144" spans="2:26">
      <c r="B144" s="323"/>
      <c r="C144" s="123" t="str">
        <f>TRIM(SUBSTITUTE(SUBSTITUTE(SUBSTITUTE(SUBSTITUTE(SUBSTITUTE(SUBSTITUTE(SUBSTITUTE(SUBSTITUTE(SUBSTITUTE(SUBSTITUTE(C141,","," "),";"," "),":"," "),"!"," "),"?"," "),"…"," "),"»"," "),"«"," "),"/"," "),"."," "))</f>
        <v/>
      </c>
      <c r="D144" s="59" t="str" cm="1">
        <f t="array" ref="D144">IF(ROW()=ROW(D140),C143,INDEX(E140:E153,ROW()-ROW(D140)))</f>
        <v/>
      </c>
      <c r="E144" s="114" t="str">
        <f>IF(OR(D144="",C142="",C142&lt;=0,F144=""),"",TRIM(MID(D144,LEN(F144)+1+IF(MID(D144,LEN(F144)+1,1)=" ",1,0),99999)))</f>
        <v/>
      </c>
      <c r="F144" s="59" t="str">
        <f>IF(OR(G144="",G144=0,G144="0"),"",IF(LEN(G144)&lt;=C142,G144,IF(LEN(SUBSTITUTE(H144," ",""))=C142+1,LEFT(G144,C142),LEFT(G144,FIND("§",SUBSTITUTE(H144," ","§",LEN(H144)-LEN(SUBSTITUTE(H144," ",""))))-1))))</f>
        <v/>
      </c>
      <c r="G144" s="59" t="str">
        <f t="shared" si="13"/>
        <v/>
      </c>
      <c r="H144" s="59" t="str">
        <f>IF(OR(G144="",G144=0,G144="0"),"",LEFT(G144,C142+1))</f>
        <v/>
      </c>
      <c r="I144" s="115" t="str">
        <f t="shared" si="14"/>
        <v/>
      </c>
      <c r="J144" s="116" t="str">
        <f t="shared" si="15"/>
        <v/>
      </c>
      <c r="K144" s="117" t="str">
        <f>IF(LEN(TRIM(L144))&gt;0,MAX(K13:K143)+1,"")</f>
        <v/>
      </c>
      <c r="L144" s="101"/>
      <c r="M144" s="142"/>
      <c r="N144" s="142"/>
      <c r="O144" s="142"/>
      <c r="P144" s="142"/>
      <c r="Z144" s="3">
        <v>1</v>
      </c>
    </row>
    <row r="145" spans="1:28">
      <c r="B145" s="323"/>
      <c r="C145" s="59" t="str">
        <f>TRIM(SUBSTITUTE(SUBSTITUTE(SUBSTITUTE(SUBSTITUTE(SUBSTITUTE(SUBSTITUTE(SUBSTITUTE(SUBSTITUTE(C144,"("," "),")"," "),CHAR(34)," "),"-"," "),"_"," "),"&lt;"," "),"&gt;"," "),"="," "))</f>
        <v/>
      </c>
      <c r="D145" s="59" t="str" cm="1">
        <f t="array" ref="D145">IF(ROW()=ROW(D140),C143,INDEX(E140:E153,ROW()-ROW(D140)))</f>
        <v/>
      </c>
      <c r="E145" s="114" t="str">
        <f>IF(OR(D145="",C142="",C142&lt;=0,F145=""),"",TRIM(MID(D145,LEN(F145)+1+IF(MID(D145,LEN(F145)+1,1)=" ",1,0),99999)))</f>
        <v/>
      </c>
      <c r="F145" s="59" t="str">
        <f>IF(OR(G145="",G145=0,G145="0"),"",IF(LEN(G145)&lt;=C142,G145,IF(LEN(SUBSTITUTE(H145," ",""))=C142+1,LEFT(G145,C142),LEFT(G145,FIND("§",SUBSTITUTE(H145," ","§",LEN(H145)-LEN(SUBSTITUTE(H145," ",""))))-1))))</f>
        <v/>
      </c>
      <c r="G145" s="59" t="str">
        <f t="shared" si="13"/>
        <v/>
      </c>
      <c r="H145" s="59" t="str">
        <f>IF(OR(G145="",G145=0,G145="0"),"",LEFT(G145,C142+1))</f>
        <v/>
      </c>
      <c r="I145" s="115" t="str">
        <f t="shared" si="14"/>
        <v/>
      </c>
      <c r="J145" s="116" t="str">
        <f t="shared" si="15"/>
        <v/>
      </c>
      <c r="K145" s="117" t="str">
        <f>IF(LEN(TRIM(L145))&gt;0,MAX(K13:K144)+1,"")</f>
        <v/>
      </c>
      <c r="L145" s="101"/>
      <c r="M145" s="142"/>
      <c r="N145" s="142"/>
      <c r="O145" s="142"/>
      <c r="P145" s="142"/>
      <c r="Z145" s="3">
        <v>1</v>
      </c>
    </row>
    <row r="146" spans="1:28">
      <c r="B146" s="323"/>
      <c r="C146" s="70" t="str">
        <f>TRIM(SUBSTITUTE(SUBSTITUTE(SUBSTITUTE(SUBSTITUTE(C145,"►"," "),"▼"," "),"▲"," "),"◄"," "))</f>
        <v/>
      </c>
      <c r="D146" s="59" t="str" cm="1">
        <f t="array" ref="D146">IF(ROW()=ROW(D140),C143,INDEX(E140:E153,ROW()-ROW(D140)))</f>
        <v/>
      </c>
      <c r="E146" s="114" t="str">
        <f>IF(OR(D146="",C142="",C142&lt;=0,F146=""),"",TRIM(MID(D146,LEN(F146)+1+IF(MID(D146,LEN(F146)+1,1)=" ",1,0),99999)))</f>
        <v/>
      </c>
      <c r="F146" s="59" t="str">
        <f>IF(OR(G146="",G146=0,G146="0"),"",IF(LEN(G146)&lt;=C142,G146,IF(LEN(SUBSTITUTE(H146," ",""))=C142+1,LEFT(G146,C142),LEFT(G146,FIND("§",SUBSTITUTE(H146," ","§",LEN(H146)-LEN(SUBSTITUTE(H146," ",""))))-1))))</f>
        <v/>
      </c>
      <c r="G146" s="59" t="str">
        <f t="shared" si="13"/>
        <v/>
      </c>
      <c r="H146" s="59" t="str">
        <f>IF(OR(G146="",G146=0,G146="0"),"",LEFT(G146,C142+1))</f>
        <v/>
      </c>
      <c r="I146" s="115" t="str">
        <f t="shared" si="14"/>
        <v/>
      </c>
      <c r="J146" s="116" t="str">
        <f t="shared" si="15"/>
        <v/>
      </c>
      <c r="K146" s="117" t="str">
        <f>IF(LEN(TRIM(L146))&gt;0,MAX(K13:K145)+1,"")</f>
        <v/>
      </c>
      <c r="L146" s="101"/>
      <c r="M146" s="142"/>
      <c r="N146" s="142"/>
      <c r="O146" s="142"/>
      <c r="P146" s="142"/>
      <c r="Z146" s="3">
        <v>1</v>
      </c>
    </row>
    <row r="147" spans="1:28">
      <c r="B147" s="323"/>
      <c r="C147" s="70" t="str">
        <f>TRIM(SUBSTITUTE(SUBSTITUTE(C146,"“"," "),"”"," "))</f>
        <v/>
      </c>
      <c r="D147" s="59" t="str" cm="1">
        <f t="array" ref="D147">IF(ROW()=ROW(D140),C143,INDEX(E140:E153,ROW()-ROW(D140)))</f>
        <v/>
      </c>
      <c r="E147" s="114" t="str">
        <f>IF(OR(D147="",C142="",C142&lt;=0,F147=""),"",TRIM(MID(D147,LEN(F147)+1+IF(MID(D147,LEN(F147)+1,1)=" ",1,0),99999)))</f>
        <v/>
      </c>
      <c r="F147" s="59" t="str">
        <f>IF(OR(G147="",G147=0,G147="0"),"",IF(LEN(G147)&lt;=C142,G147,IF(LEN(SUBSTITUTE(H147," ",""))=C142+1,LEFT(G147,C142),LEFT(G147,FIND("§",SUBSTITUTE(H147," ","§",LEN(H147)-LEN(SUBSTITUTE(H147," ",""))))-1))))</f>
        <v/>
      </c>
      <c r="G147" s="59" t="str">
        <f t="shared" si="13"/>
        <v/>
      </c>
      <c r="H147" s="59" t="str">
        <f>IF(OR(G147="",G147=0,G147="0"),"",LEFT(G147,C142+1))</f>
        <v/>
      </c>
      <c r="I147" s="115" t="str">
        <f t="shared" si="14"/>
        <v/>
      </c>
      <c r="J147" s="116" t="str">
        <f t="shared" si="15"/>
        <v/>
      </c>
      <c r="K147" s="117" t="str">
        <f>IF(LEN(TRIM(L147))&gt;0,MAX(K13:K146)+1,"")</f>
        <v/>
      </c>
      <c r="L147" s="101"/>
      <c r="M147" s="142"/>
      <c r="N147" s="142"/>
      <c r="O147" s="142"/>
      <c r="P147" s="142"/>
      <c r="Z147" s="3">
        <v>1</v>
      </c>
    </row>
    <row r="148" spans="1:28">
      <c r="B148" s="323"/>
      <c r="C148" s="70"/>
      <c r="D148" s="59" t="str" cm="1">
        <f t="array" ref="D148">IF(ROW()=ROW(D140),C143,INDEX(E140:E153,ROW()-ROW(D140)))</f>
        <v/>
      </c>
      <c r="E148" s="114" t="str">
        <f>IF(OR(D148="",C142="",C142&lt;=0,F148=""),"",TRIM(MID(D148,LEN(F148)+1+IF(MID(D148,LEN(F148)+1,1)=" ",1,0),99999)))</f>
        <v/>
      </c>
      <c r="F148" s="59" t="str">
        <f>IF(OR(G148="",G148=0,G148="0"),"",IF(LEN(G148)&lt;=C142,G148,IF(LEN(SUBSTITUTE(H148," ",""))=C142+1,LEFT(G148,C142),LEFT(G148,FIND("§",SUBSTITUTE(H148," ","§",LEN(H148)-LEN(SUBSTITUTE(H148," ",""))))-1))))</f>
        <v/>
      </c>
      <c r="G148" s="59" t="str">
        <f t="shared" si="13"/>
        <v/>
      </c>
      <c r="H148" s="59" t="str">
        <f>IF(OR(G148="",G148=0,G148="0"),"",LEFT(G148,C142+1))</f>
        <v/>
      </c>
      <c r="I148" s="115" t="str">
        <f t="shared" si="14"/>
        <v/>
      </c>
      <c r="J148" s="116" t="str">
        <f t="shared" si="15"/>
        <v/>
      </c>
      <c r="K148" s="117" t="str">
        <f>IF(LEN(TRIM(L148))&gt;0,MAX(K13:K147)+1,"")</f>
        <v/>
      </c>
      <c r="L148" s="101"/>
      <c r="M148" s="142"/>
      <c r="N148" s="142"/>
      <c r="O148" s="142"/>
      <c r="P148" s="142"/>
      <c r="Z148" s="3">
        <v>1</v>
      </c>
    </row>
    <row r="149" spans="1:28">
      <c r="B149" s="323"/>
      <c r="C149" s="70"/>
      <c r="D149" s="59" t="str" cm="1">
        <f t="array" ref="D149">IF(ROW()=ROW(D140),C143,INDEX(E140:E153,ROW()-ROW(D140)))</f>
        <v/>
      </c>
      <c r="E149" s="114" t="str">
        <f>IF(OR(D149="",C142="",C142&lt;=0,F149=""),"",TRIM(MID(D149,LEN(F149)+1+IF(MID(D149,LEN(F149)+1,1)=" ",1,0),99999)))</f>
        <v/>
      </c>
      <c r="F149" s="59" t="str">
        <f>IF(OR(G149="",G149=0,G149="0"),"",IF(LEN(G149)&lt;=C142,G149,IF(LEN(SUBSTITUTE(H149," ",""))=C142+1,LEFT(G149,C142),LEFT(G149,FIND("§",SUBSTITUTE(H149," ","§",LEN(H149)-LEN(SUBSTITUTE(H149," ",""))))-1))))</f>
        <v/>
      </c>
      <c r="G149" s="59" t="str">
        <f t="shared" si="13"/>
        <v/>
      </c>
      <c r="H149" s="59" t="str">
        <f>IF(OR(G149="",G149=0,G149="0"),"",LEFT(G149,C142+1))</f>
        <v/>
      </c>
      <c r="I149" s="115" t="str">
        <f t="shared" si="14"/>
        <v/>
      </c>
      <c r="J149" s="116" t="str">
        <f t="shared" si="15"/>
        <v/>
      </c>
      <c r="K149" s="117" t="str">
        <f>IF(LEN(TRIM(L149))&gt;0,MAX(K13:K148)+1,"")</f>
        <v/>
      </c>
      <c r="L149" s="101"/>
      <c r="M149" s="142"/>
      <c r="N149" s="142"/>
      <c r="O149" s="142"/>
      <c r="P149" s="142"/>
      <c r="Z149" s="3">
        <v>1</v>
      </c>
    </row>
    <row r="150" spans="1:28">
      <c r="B150" s="323"/>
      <c r="C150" s="70"/>
      <c r="D150" s="59" t="str" cm="1">
        <f t="array" ref="D150">IF(ROW()=ROW(D140),C143,INDEX(E140:E153,ROW()-ROW(D140)))</f>
        <v/>
      </c>
      <c r="E150" s="114" t="str">
        <f>IF(OR(D150="",C142="",C142&lt;=0,F150=""),"",TRIM(MID(D150,LEN(F150)+1+IF(MID(D150,LEN(F150)+1,1)=" ",1,0),99999)))</f>
        <v/>
      </c>
      <c r="F150" s="59" t="str">
        <f>IF(OR(G150="",G150=0,G150="0"),"",IF(LEN(G150)&lt;=C142,G150,IF(LEN(SUBSTITUTE(H150," ",""))=C142+1,LEFT(G150,C142),LEFT(G150,FIND("§",SUBSTITUTE(H150," ","§",LEN(H150)-LEN(SUBSTITUTE(H150," ",""))))-1))))</f>
        <v/>
      </c>
      <c r="G150" s="59" t="str">
        <f t="shared" si="13"/>
        <v/>
      </c>
      <c r="H150" s="59" t="str">
        <f>IF(OR(G150="",G150=0,G150="0"),"",LEFT(G150,C142+1))</f>
        <v/>
      </c>
      <c r="I150" s="115" t="str">
        <f t="shared" si="14"/>
        <v/>
      </c>
      <c r="J150" s="116" t="str">
        <f t="shared" si="15"/>
        <v/>
      </c>
      <c r="K150" s="117" t="str">
        <f>IF(LEN(TRIM(L150))&gt;0,MAX(K13:K149)+1,"")</f>
        <v/>
      </c>
      <c r="L150" s="101"/>
      <c r="M150" s="142"/>
      <c r="N150" s="142"/>
      <c r="O150" s="142"/>
      <c r="P150" s="142"/>
      <c r="Z150" s="3">
        <v>1</v>
      </c>
    </row>
    <row r="151" spans="1:28">
      <c r="B151" s="323"/>
      <c r="C151" s="70"/>
      <c r="D151" s="59" t="str" cm="1">
        <f t="array" ref="D151">IF(ROW()=ROW(D140),C143,INDEX(E140:E153,ROW()-ROW(D140)))</f>
        <v/>
      </c>
      <c r="E151" s="114" t="str">
        <f>IF(OR(D151="",C142="",C142&lt;=0,F151=""),"",TRIM(MID(D151,LEN(F151)+1+IF(MID(D151,LEN(F151)+1,1)=" ",1,0),99999)))</f>
        <v/>
      </c>
      <c r="F151" s="59" t="str">
        <f>IF(OR(G151="",G151=0,G151="0"),"",IF(LEN(G151)&lt;=C142,G151,IF(LEN(SUBSTITUTE(H151," ",""))=C142+1,LEFT(G151,C142),LEFT(G151,FIND("§",SUBSTITUTE(H151," ","§",LEN(H151)-LEN(SUBSTITUTE(H151," ",""))))-1))))</f>
        <v/>
      </c>
      <c r="G151" s="59" t="str">
        <f t="shared" si="13"/>
        <v/>
      </c>
      <c r="H151" s="59" t="str">
        <f>IF(OR(G151="",G151=0,G151="0"),"",LEFT(G151,C142+1))</f>
        <v/>
      </c>
      <c r="I151" s="115" t="str">
        <f t="shared" si="14"/>
        <v/>
      </c>
      <c r="J151" s="116" t="str">
        <f t="shared" si="15"/>
        <v/>
      </c>
      <c r="K151" s="117" t="str">
        <f>IF(LEN(TRIM(L151))&gt;0,MAX(K13:K150)+1,"")</f>
        <v/>
      </c>
      <c r="L151" s="101"/>
      <c r="M151" s="142"/>
      <c r="N151" s="142"/>
      <c r="O151" s="142"/>
      <c r="P151" s="142"/>
      <c r="Z151" s="3">
        <v>1</v>
      </c>
    </row>
    <row r="152" spans="1:28">
      <c r="B152" s="323"/>
      <c r="C152" s="70"/>
      <c r="D152" s="59" t="str" cm="1">
        <f t="array" ref="D152">IF(ROW()=ROW(D140),C143,INDEX(E140:E153,ROW()-ROW(D140)))</f>
        <v/>
      </c>
      <c r="E152" s="114" t="str">
        <f>IF(OR(D152="",C142="",C142&lt;=0,F152=""),"",TRIM(MID(D152,LEN(F152)+1+IF(MID(D152,LEN(F152)+1,1)=" ",1,0),99999)))</f>
        <v/>
      </c>
      <c r="F152" s="59" t="str">
        <f>IF(OR(G152="",G152=0,G152="0"),"",IF(LEN(G152)&lt;=C142,G152,IF(LEN(SUBSTITUTE(H152," ",""))=C142+1,LEFT(G152,C142),LEFT(G152,FIND("§",SUBSTITUTE(H152," ","§",LEN(H152)-LEN(SUBSTITUTE(H152," ",""))))-1))))</f>
        <v/>
      </c>
      <c r="G152" s="59" t="str">
        <f t="shared" si="13"/>
        <v/>
      </c>
      <c r="H152" s="59" t="str">
        <f>IF(OR(G152="",G152=0,G152="0"),"",LEFT(G152,C142+1))</f>
        <v/>
      </c>
      <c r="I152" s="115" t="str">
        <f t="shared" si="14"/>
        <v/>
      </c>
      <c r="J152" s="116" t="str">
        <f t="shared" si="15"/>
        <v/>
      </c>
      <c r="K152" s="117" t="str">
        <f>IF(LEN(TRIM(L152))&gt;0,MAX(K13:K151)+1,"")</f>
        <v/>
      </c>
      <c r="L152" s="101"/>
      <c r="M152" s="142"/>
      <c r="N152" s="142"/>
      <c r="O152" s="142"/>
      <c r="P152" s="142"/>
      <c r="Z152" s="3">
        <v>1</v>
      </c>
    </row>
    <row r="153" spans="1:28">
      <c r="B153" s="323"/>
      <c r="C153" s="70"/>
      <c r="D153" s="59" t="str" cm="1">
        <f t="array" ref="D153">IF(ROW()=ROW(D140),C143,INDEX(E140:E153,ROW()-ROW(D140)))</f>
        <v/>
      </c>
      <c r="E153" s="114" t="str">
        <f>IF(OR(D153="",C142="",C142&lt;=0,F153=""),"",TRIM(MID(D153,LEN(F153)+1+IF(MID(D153,LEN(F153)+1,1)=" ",1,0),99999)))</f>
        <v/>
      </c>
      <c r="F153" s="59" t="str">
        <f>IF(OR(G153="",G153=0,G153="0"),"",IF(LEN(G153)&lt;=C142,G153,IF(LEN(SUBSTITUTE(H153," ",""))=C142+1,LEFT(G153,C142),LEFT(G153,FIND("§",SUBSTITUTE(H153," ","§",LEN(H153)-LEN(SUBSTITUTE(H153," ",""))))-1))))</f>
        <v/>
      </c>
      <c r="G153" s="59" t="str">
        <f t="shared" si="13"/>
        <v/>
      </c>
      <c r="H153" s="59" t="str">
        <f>IF(OR(G153="",G153=0,G153="0"),"",LEFT(G153,C142+1))</f>
        <v/>
      </c>
      <c r="I153" s="115" t="str">
        <f t="shared" si="14"/>
        <v/>
      </c>
      <c r="J153" s="116" t="str">
        <f t="shared" si="15"/>
        <v/>
      </c>
      <c r="K153" s="117" t="str">
        <f>IF(LEN(TRIM(L153))&gt;0,MAX(K13:K152)+1,"")</f>
        <v/>
      </c>
      <c r="L153" s="101"/>
      <c r="M153" s="142"/>
      <c r="N153" s="142"/>
      <c r="O153" s="142"/>
      <c r="P153" s="142"/>
      <c r="Z153" s="3">
        <v>1</v>
      </c>
    </row>
    <row r="154" spans="1:28">
      <c r="Z154" s="3">
        <v>1</v>
      </c>
    </row>
    <row r="155" spans="1:28">
      <c r="Z155" s="78" t="s">
        <v>56</v>
      </c>
    </row>
    <row r="156" spans="1:28">
      <c r="A156" s="3">
        <v>1</v>
      </c>
      <c r="B156" s="3">
        <v>1</v>
      </c>
      <c r="C156" s="3">
        <v>1</v>
      </c>
      <c r="D156" s="3">
        <v>1</v>
      </c>
      <c r="E156" s="3">
        <v>1</v>
      </c>
      <c r="F156" s="3">
        <v>1</v>
      </c>
      <c r="G156" s="3">
        <v>1</v>
      </c>
      <c r="H156" s="3">
        <v>1</v>
      </c>
      <c r="I156" s="3">
        <v>1</v>
      </c>
      <c r="J156" s="3">
        <v>1</v>
      </c>
      <c r="K156" s="3">
        <v>1</v>
      </c>
      <c r="L156" s="3">
        <v>1</v>
      </c>
      <c r="M156" s="3">
        <v>1</v>
      </c>
      <c r="N156" s="3">
        <v>1</v>
      </c>
      <c r="O156" s="3">
        <v>1</v>
      </c>
      <c r="P156" s="3">
        <v>1</v>
      </c>
      <c r="Q156" s="3">
        <v>1</v>
      </c>
      <c r="Z156" s="1" t="str">
        <f>ADDRESS(ROW(),COLUMN(),4)</f>
        <v>Z156</v>
      </c>
      <c r="AA156" s="21"/>
      <c r="AB156" s="22" t="str">
        <f>ADDRESS(ROW(),COLUMN(),4)</f>
        <v>AB156</v>
      </c>
    </row>
  </sheetData>
  <mergeCells count="1">
    <mergeCell ref="B5:B15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2D61F-C373-4C19-A5C6-2AA01EA8E699}">
  <dimension ref="A1:Y646"/>
  <sheetViews>
    <sheetView showZeros="0" workbookViewId="0">
      <selection activeCell="M14" sqref="M14"/>
    </sheetView>
  </sheetViews>
  <sheetFormatPr baseColWidth="10" defaultRowHeight="15"/>
  <cols>
    <col min="2" max="2" width="5.7109375" customWidth="1"/>
    <col min="3" max="3" width="10.7109375" customWidth="1"/>
    <col min="4" max="8" width="5.7109375" customWidth="1"/>
    <col min="9" max="9" width="7.7109375" customWidth="1"/>
    <col min="10" max="10" width="116.42578125" customWidth="1"/>
    <col min="11" max="11" width="22.28515625" customWidth="1"/>
    <col min="12" max="13" width="10.7109375" customWidth="1"/>
    <col min="22" max="22" width="6.42578125" customWidth="1"/>
    <col min="25" max="25" width="76.28515625" customWidth="1"/>
  </cols>
  <sheetData>
    <row r="1" spans="1:25" ht="21">
      <c r="A1" s="1" t="str">
        <f>ADDRESS(ROW(),COLUMN(),4)</f>
        <v>A1</v>
      </c>
      <c r="B1" s="79"/>
      <c r="C1" s="80"/>
      <c r="D1" s="81"/>
      <c r="E1" s="80"/>
      <c r="F1" s="81"/>
      <c r="G1" s="81"/>
      <c r="H1" s="79"/>
      <c r="I1" s="79"/>
      <c r="J1" s="82" t="s">
        <v>84</v>
      </c>
      <c r="K1" s="79"/>
      <c r="L1" s="79"/>
      <c r="M1" s="82"/>
      <c r="O1" s="144" t="str">
        <f>"à coller "&amp;K13&amp;" pour aérer le texte"</f>
        <v>à coller Col.K ▼ pour aérer le texte</v>
      </c>
      <c r="P1" s="79"/>
      <c r="Q1" s="79"/>
      <c r="R1" s="79"/>
      <c r="S1" s="79"/>
      <c r="T1" s="79"/>
      <c r="U1" s="79"/>
      <c r="W1" s="3">
        <v>1</v>
      </c>
      <c r="X1" s="4" t="str">
        <f>SUBSTITUTE(ADDRESS(1,COLUMN(),4),"1","")</f>
        <v>X</v>
      </c>
      <c r="Y1" s="5" t="str">
        <f>SUBSTITUTE(ADDRESS(1,COLUMN(),4),"1","")</f>
        <v>Y</v>
      </c>
    </row>
    <row r="2" spans="1:25" ht="18.75">
      <c r="B2" s="79"/>
      <c r="C2" s="83"/>
      <c r="D2" s="83"/>
      <c r="E2" s="83" t="s">
        <v>85</v>
      </c>
      <c r="F2" s="79"/>
      <c r="G2" s="79"/>
      <c r="H2" s="79"/>
      <c r="I2" s="79"/>
      <c r="J2" s="79"/>
      <c r="K2" s="79"/>
      <c r="L2" s="79"/>
      <c r="M2" s="83"/>
      <c r="O2" s="145" t="s">
        <v>135</v>
      </c>
      <c r="P2" s="145" t="s">
        <v>136</v>
      </c>
      <c r="Q2" s="145" t="s">
        <v>82</v>
      </c>
      <c r="R2" s="145" t="s">
        <v>83</v>
      </c>
      <c r="S2" s="79"/>
      <c r="T2" s="79"/>
      <c r="U2" s="79"/>
      <c r="W2" s="3">
        <v>1</v>
      </c>
      <c r="X2" s="7" t="s">
        <v>0</v>
      </c>
      <c r="Y2" s="8"/>
    </row>
    <row r="3" spans="1:25" ht="21" customHeight="1" thickBot="1">
      <c r="B3" s="79"/>
      <c r="C3" s="79"/>
      <c r="D3" s="79"/>
      <c r="E3" s="79"/>
      <c r="F3" s="79"/>
      <c r="G3" s="79"/>
      <c r="H3" s="79"/>
      <c r="I3" s="79"/>
      <c r="J3" s="79"/>
      <c r="K3" s="79"/>
      <c r="L3" s="79"/>
      <c r="M3" s="83"/>
      <c r="O3" s="2" t="s">
        <v>157</v>
      </c>
      <c r="P3" s="79"/>
      <c r="Q3" s="79"/>
      <c r="R3" s="79"/>
      <c r="S3" s="79"/>
      <c r="T3" s="79"/>
      <c r="U3" s="79"/>
      <c r="W3" s="3">
        <v>1</v>
      </c>
      <c r="X3" s="9">
        <f ca="1">COUNTA(A1:W646)+COUNTBLANK(A1:W646)</f>
        <v>18673</v>
      </c>
      <c r="Y3" s="10" t="str">
        <f>"cellules entre -cells -celdas  "&amp;" " &amp;A1&amp;" et  "&amp;W646</f>
        <v>cellules entre -cells -celdas   A1 et  W646</v>
      </c>
    </row>
    <row r="4" spans="1:25" ht="21" customHeight="1">
      <c r="B4" s="173" t="s">
        <v>57</v>
      </c>
      <c r="C4" s="25" t="str">
        <f t="shared" ref="C4:J4" si="0">SUBSTITUTE(ADDRESS(1,COLUMN(),4),"1","")</f>
        <v>C</v>
      </c>
      <c r="D4" s="25" t="str">
        <f t="shared" si="0"/>
        <v>D</v>
      </c>
      <c r="E4" s="25" t="str">
        <f t="shared" si="0"/>
        <v>E</v>
      </c>
      <c r="F4" s="25" t="str">
        <f t="shared" si="0"/>
        <v>F</v>
      </c>
      <c r="G4" s="25" t="str">
        <f t="shared" si="0"/>
        <v>G</v>
      </c>
      <c r="H4" s="25" t="str">
        <f t="shared" si="0"/>
        <v>H</v>
      </c>
      <c r="I4" s="25" t="str">
        <f t="shared" si="0"/>
        <v>I</v>
      </c>
      <c r="J4" s="25" t="str">
        <f t="shared" si="0"/>
        <v>J</v>
      </c>
      <c r="K4" s="25" t="str">
        <f>SUBSTITUTE(ADDRESS(1,COLUMN(),4),"1","")</f>
        <v>K</v>
      </c>
      <c r="L4" s="25" t="str">
        <f t="shared" ref="L4:M4" si="1">SUBSTITUTE(ADDRESS(1,COLUMN(),4),"1","")</f>
        <v>L</v>
      </c>
      <c r="M4" s="27" t="str">
        <f t="shared" si="1"/>
        <v>M</v>
      </c>
      <c r="O4" s="79"/>
      <c r="P4" s="41"/>
      <c r="Q4" s="41"/>
      <c r="R4" s="41"/>
      <c r="S4" s="86"/>
      <c r="T4" s="86" t="s">
        <v>86</v>
      </c>
      <c r="U4" s="87" t="str">
        <f>W646</f>
        <v>W646</v>
      </c>
      <c r="W4" s="3">
        <v>1</v>
      </c>
      <c r="X4" s="9">
        <f ca="1">COUNTA(A1:W646)</f>
        <v>5119</v>
      </c>
      <c r="Y4" s="10" t="s">
        <v>1</v>
      </c>
    </row>
    <row r="5" spans="1:25" ht="21" customHeight="1">
      <c r="B5" s="286"/>
      <c r="C5" s="30">
        <f t="shared" ref="C5:M5" ca="1" si="2">CELL("largeur",C5)</f>
        <v>10</v>
      </c>
      <c r="D5" s="30">
        <f t="shared" ca="1" si="2"/>
        <v>5</v>
      </c>
      <c r="E5" s="30">
        <f t="shared" ca="1" si="2"/>
        <v>5</v>
      </c>
      <c r="F5" s="30">
        <f t="shared" ca="1" si="2"/>
        <v>5</v>
      </c>
      <c r="G5" s="30">
        <f t="shared" ca="1" si="2"/>
        <v>5</v>
      </c>
      <c r="H5" s="30">
        <f t="shared" ca="1" si="2"/>
        <v>5</v>
      </c>
      <c r="I5" s="30">
        <f t="shared" ca="1" si="2"/>
        <v>7</v>
      </c>
      <c r="J5" s="30">
        <f t="shared" ca="1" si="2"/>
        <v>116</v>
      </c>
      <c r="K5" s="30">
        <f t="shared" ca="1" si="2"/>
        <v>22</v>
      </c>
      <c r="L5" s="30">
        <f t="shared" ca="1" si="2"/>
        <v>10</v>
      </c>
      <c r="M5" s="31">
        <f t="shared" ca="1" si="2"/>
        <v>10</v>
      </c>
      <c r="O5" s="88"/>
      <c r="P5" s="41"/>
      <c r="Q5" s="41"/>
      <c r="R5" s="41"/>
      <c r="S5" s="41"/>
      <c r="T5" s="41"/>
      <c r="U5" s="41"/>
      <c r="W5" s="3">
        <v>1</v>
      </c>
      <c r="X5" s="9">
        <f ca="1">COUNTBLANK(A1:W646)</f>
        <v>13554</v>
      </c>
      <c r="Y5" s="10" t="s">
        <v>2</v>
      </c>
    </row>
    <row r="6" spans="1:25" ht="21" customHeight="1">
      <c r="B6" s="286"/>
      <c r="C6" s="34">
        <v>10</v>
      </c>
      <c r="D6" s="34">
        <v>5</v>
      </c>
      <c r="E6" s="34">
        <v>5</v>
      </c>
      <c r="F6" s="34">
        <v>5</v>
      </c>
      <c r="G6" s="34">
        <v>5</v>
      </c>
      <c r="H6" s="34">
        <v>5</v>
      </c>
      <c r="I6" s="89">
        <v>7</v>
      </c>
      <c r="J6" s="89">
        <f>C10</f>
        <v>122</v>
      </c>
      <c r="K6" s="34">
        <v>18</v>
      </c>
      <c r="L6" s="34">
        <v>10</v>
      </c>
      <c r="M6" s="36">
        <v>10</v>
      </c>
      <c r="O6" s="90" t="s">
        <v>87</v>
      </c>
      <c r="P6" s="90"/>
      <c r="Q6" s="91"/>
      <c r="R6" s="91"/>
      <c r="S6" s="91"/>
      <c r="T6" s="91"/>
      <c r="U6" s="91"/>
      <c r="W6" s="3">
        <v>1</v>
      </c>
      <c r="X6" s="9">
        <f>SUM(W1:W644)+2</f>
        <v>646</v>
      </c>
      <c r="Y6" s="10" t="s">
        <v>3</v>
      </c>
    </row>
    <row r="7" spans="1:25" ht="21" customHeight="1">
      <c r="B7" s="286"/>
      <c r="C7" s="92" t="s">
        <v>60</v>
      </c>
      <c r="D7" s="38"/>
      <c r="E7" s="93"/>
      <c r="F7" s="38"/>
      <c r="G7" s="38"/>
      <c r="H7" s="38"/>
      <c r="I7" s="94"/>
      <c r="J7" s="94"/>
      <c r="K7" s="94"/>
      <c r="L7" s="94"/>
      <c r="M7" s="236"/>
      <c r="O7" s="79"/>
      <c r="P7" s="79"/>
      <c r="Q7" s="79"/>
      <c r="R7" s="79"/>
      <c r="S7" s="95"/>
      <c r="T7" s="41"/>
      <c r="U7" s="41"/>
      <c r="W7" s="3">
        <v>1</v>
      </c>
      <c r="X7" s="9" cm="1">
        <f t="array" ref="X7">SUM(A646:V646+1)</f>
        <v>44</v>
      </c>
      <c r="Y7" s="10" t="s">
        <v>4</v>
      </c>
    </row>
    <row r="8" spans="1:25" ht="21" customHeight="1">
      <c r="B8" s="286"/>
      <c r="C8" s="40" t="s">
        <v>62</v>
      </c>
      <c r="D8" s="79"/>
      <c r="E8" s="96"/>
      <c r="F8" s="41"/>
      <c r="G8" s="41"/>
      <c r="H8" s="41"/>
      <c r="I8" s="96"/>
      <c r="J8" s="42" t="str">
        <f ca="1">" Largeur de cette colonne : " &amp; J5 &amp; IF(J5 &gt; C10, " - Colonne trop large de " &amp; (J5 - C10), IF(J5 &lt; C10, " - Élargissez la colonne à " &amp; C10, " Largeur correcte"))</f>
        <v xml:space="preserve"> Largeur de cette colonne : 116 - Élargissez la colonne à 122</v>
      </c>
      <c r="K8" s="97"/>
      <c r="L8" s="97"/>
      <c r="M8" s="237"/>
      <c r="O8" s="98" t="str">
        <f>K13&amp;" ❶  Saisissez ou collez le texte à découper."</f>
        <v>Col.K ▼ ❶  Saisissez ou collez le texte à découper.</v>
      </c>
      <c r="P8" s="95"/>
      <c r="Q8" s="79"/>
      <c r="R8" s="79"/>
      <c r="S8" s="41"/>
      <c r="T8" s="41"/>
      <c r="U8" s="41"/>
      <c r="W8" s="3">
        <v>1</v>
      </c>
      <c r="X8" s="9"/>
      <c r="Y8" s="10"/>
    </row>
    <row r="9" spans="1:25" ht="21" customHeight="1">
      <c r="B9" s="286"/>
      <c r="C9" s="47" t="s">
        <v>63</v>
      </c>
      <c r="D9" s="47"/>
      <c r="E9" s="47"/>
      <c r="F9" s="47"/>
      <c r="G9" s="47"/>
      <c r="H9" s="79"/>
      <c r="I9" s="99"/>
      <c r="J9" s="99" t="s">
        <v>89</v>
      </c>
      <c r="K9" s="97"/>
      <c r="L9" s="97"/>
      <c r="M9" s="237"/>
      <c r="O9" s="95" t="s">
        <v>90</v>
      </c>
      <c r="P9" s="41"/>
      <c r="Q9" s="79"/>
      <c r="R9" s="79"/>
      <c r="S9" s="41"/>
      <c r="T9" s="41"/>
      <c r="U9" s="41"/>
      <c r="W9" s="3">
        <v>1</v>
      </c>
    </row>
    <row r="10" spans="1:25" ht="21" customHeight="1">
      <c r="B10" s="286"/>
      <c r="C10" s="49">
        <v>122</v>
      </c>
      <c r="D10" s="100" t="s">
        <v>91</v>
      </c>
      <c r="E10" s="101"/>
      <c r="F10" s="102"/>
      <c r="G10" s="102"/>
      <c r="H10" s="102"/>
      <c r="I10" s="101"/>
      <c r="J10" s="101"/>
      <c r="K10" s="79"/>
      <c r="L10" s="79"/>
      <c r="M10" s="238"/>
      <c r="O10" s="2" t="s">
        <v>92</v>
      </c>
      <c r="P10" s="79"/>
      <c r="Q10" s="79"/>
      <c r="R10" s="79"/>
      <c r="S10" s="41"/>
      <c r="T10" s="41"/>
      <c r="U10" s="41"/>
      <c r="W10" s="3">
        <v>1</v>
      </c>
      <c r="X10" s="53" t="s">
        <v>65</v>
      </c>
      <c r="Y10" s="53"/>
    </row>
    <row r="11" spans="1:25" ht="21" customHeight="1">
      <c r="B11" s="286"/>
      <c r="C11" s="103">
        <v>120</v>
      </c>
      <c r="D11" s="100" t="s">
        <v>177</v>
      </c>
      <c r="E11" s="79"/>
      <c r="F11" s="52"/>
      <c r="G11" s="52"/>
      <c r="H11" s="52"/>
      <c r="I11" s="48"/>
      <c r="J11" s="48"/>
      <c r="L11" s="104"/>
      <c r="M11" s="239"/>
      <c r="O11" s="98" t="str">
        <f>ADDRESS(ROW(C10),COLUMN(C10),4)&amp;"  ❷  saisissez la largeur du document"</f>
        <v>C10  ❷  saisissez la largeur du document</v>
      </c>
      <c r="P11" s="79"/>
      <c r="Q11" s="79"/>
      <c r="R11" s="79"/>
      <c r="S11" s="41"/>
      <c r="T11" s="41"/>
      <c r="U11" s="41"/>
      <c r="W11" s="3">
        <v>1</v>
      </c>
      <c r="X11" s="53" t="s">
        <v>68</v>
      </c>
      <c r="Y11" s="53"/>
    </row>
    <row r="12" spans="1:25" ht="21" customHeight="1">
      <c r="B12" s="286"/>
      <c r="C12" s="105"/>
      <c r="D12" s="51" t="s">
        <v>94</v>
      </c>
      <c r="E12" s="71"/>
      <c r="F12" s="41"/>
      <c r="G12" s="41"/>
      <c r="H12" s="41"/>
      <c r="I12" s="71"/>
      <c r="J12" s="71"/>
      <c r="K12" s="106" t="s">
        <v>95</v>
      </c>
      <c r="L12" s="106"/>
      <c r="M12" s="240"/>
      <c r="O12" s="2" t="s">
        <v>96</v>
      </c>
      <c r="P12" s="79"/>
      <c r="Q12" s="79"/>
      <c r="R12" s="79"/>
      <c r="S12" s="41"/>
      <c r="T12" s="41"/>
      <c r="U12" s="41"/>
      <c r="W12" s="3">
        <v>1</v>
      </c>
      <c r="X12" s="53" t="s">
        <v>69</v>
      </c>
      <c r="Y12" s="53"/>
    </row>
    <row r="13" spans="1:25" ht="21" customHeight="1">
      <c r="B13" s="286"/>
      <c r="C13" s="107"/>
      <c r="D13" s="54"/>
      <c r="E13" s="55"/>
      <c r="F13" s="54"/>
      <c r="G13" s="54"/>
      <c r="H13" s="54"/>
      <c r="I13" s="108">
        <v>0</v>
      </c>
      <c r="J13" s="109" t="s">
        <v>97</v>
      </c>
      <c r="K13" s="232" t="str">
        <f>"Col."&amp;SUBSTITUTE(ADDRESS(1,COLUMN(),4),"1","")&amp;" ▼"</f>
        <v>Col.K ▼</v>
      </c>
      <c r="L13" s="110"/>
      <c r="M13" s="241" t="s">
        <v>98</v>
      </c>
      <c r="O13" s="112" t="str">
        <f>"et ajustez la largeur de la colonne "&amp;J4&amp;"  à celle du document "</f>
        <v xml:space="preserve">et ajustez la largeur de la colonne J  à celle du document </v>
      </c>
      <c r="P13" s="79"/>
      <c r="Q13" s="79"/>
      <c r="R13" s="79"/>
      <c r="S13" s="41"/>
      <c r="T13" s="41"/>
      <c r="U13" s="41"/>
      <c r="W13" s="3">
        <v>1</v>
      </c>
      <c r="X13" s="53"/>
    </row>
    <row r="14" spans="1:25" ht="21" customHeight="1">
      <c r="B14" s="286"/>
      <c r="C14" s="113" t="str">
        <f>IF(TRIM(SUBSTITUTE(K14,CHAR(160),""))="","",K14)</f>
        <v>bœuf bourguignon de grand-mère</v>
      </c>
      <c r="D14" s="59" t="str" cm="1">
        <f t="array" ref="D14">IF(ROW()=ROW(D14),C17,INDEX(E14:E27,ROW()-ROW(D14)))</f>
        <v>bœuf bourguignon de grand-mère</v>
      </c>
      <c r="E14" s="114" t="str">
        <f>IF(OR(D14="",C16="",C16&lt;=0,F14=""),"",TRIM(MID(D14,LEN(F14)+1+IF(MID(D14,LEN(F14)+1,1)=" ",1,0),99999)))</f>
        <v/>
      </c>
      <c r="F14" s="59" t="str">
        <f>IF(OR(G14="",G14=0,G14="0"),"",IF(LEN(G14)&lt;=C16,G14,IF(LEN(SUBSTITUTE(H14," ",""))=C16+1,LEFT(G14,C16),LEFT(G14,FIND("§",SUBSTITUTE(H14," ","§",LEN(H14)-LEN(SUBSTITUTE(H14," ",""))))-1))))</f>
        <v>bœuf bourguignon de grand-mère</v>
      </c>
      <c r="G14" s="59" t="str">
        <f t="shared" ref="G14:G77" si="3">IF(OR(D14="",D14=0),"",TRIM(SUBSTITUTE(SUBSTITUTE(D14,CHAR(160)," "),CHAR(10)," ")))</f>
        <v>bœuf bourguignon de grand-mère</v>
      </c>
      <c r="H14" s="59" t="str">
        <f>IF(OR(G14="",G14=0,G14="0"),"",LEFT(G14,C16+1))</f>
        <v>bœuf bourguignon de grand-mère</v>
      </c>
      <c r="I14" s="117">
        <f>IF(LEN(TRIM(J14))&gt;0,MAX(I13:I13)+1,"")</f>
        <v>1</v>
      </c>
      <c r="J14" s="146" t="str" cm="1">
        <f t="array" ref="J14:J45">_xlfn._xlws.FILTER(F14:F643,TRIM(SUBSTITUTE(F14:F643,CHAR(160),""))&lt;&gt;"")</f>
        <v>bœuf bourguignon de grand-mère</v>
      </c>
      <c r="K14" s="233" t="s">
        <v>137</v>
      </c>
      <c r="L14" s="63" t="str">
        <f>IF(K14="","",(LEN(TRIM(SUBSTITUTE(K14,CHAR(160)," ")))-LEN(SUBSTITUTE(TRIM(SUBSTITUTE(K14,CHAR(160)," "))," ",""))+1)&amp;" mot"&amp;IF((LEN(TRIM(SUBSTITUTE(K14,CHAR(160)," ")))-LEN(SUBSTITUTE(TRIM(SUBSTITUTE(K14,CHAR(160)," "))," ",""))+1)&gt;1,"s",""))</f>
        <v>4 mots</v>
      </c>
      <c r="M14" s="242" t="str">
        <f t="shared" ref="M14:M58" si="4">IF(LEN(SUBSTITUTE(SUBSTITUTE(K14,CHAR(160),"")," ",""))=0,"",LEN(SUBSTITUTE(SUBSTITUTE(K14,CHAR(160),"")," ",""))&amp;" car.")</f>
        <v>27 car.</v>
      </c>
      <c r="O14" s="17" t="s">
        <v>99</v>
      </c>
      <c r="P14" s="79"/>
      <c r="Q14" s="79"/>
      <c r="R14" s="79"/>
      <c r="S14" s="41"/>
      <c r="T14" s="41"/>
      <c r="U14" s="41"/>
      <c r="W14" s="3">
        <v>1</v>
      </c>
      <c r="X14" s="53" t="s">
        <v>70</v>
      </c>
    </row>
    <row r="15" spans="1:25" ht="21" customHeight="1">
      <c r="B15" s="286"/>
      <c r="C15" s="70" t="str">
        <f>TRIM(SUBSTITUTE(SUBSTITUTE(SUBSTITUTE(SUBSTITUTE(SUBSTITUTE(SUBSTITUTE(SUBSTITUTE(SUBSTITUTE(SUBSTITUTE(CLEAN(IF(OR(LEFT(C14,1)="-",LEFT(C14,1)="="),MID(C14,2,99999),C14)),"—","-"),"–","-"),CHAR(160)," "),CHAR(9)," "),CHAR(13)," "),CHAR(10)," ")," "," ")," "," ")," "," "))</f>
        <v>bœuf bourguignon de grand-mère</v>
      </c>
      <c r="D15" s="59" t="str" cm="1">
        <f t="array" ref="D15">IF(ROW()=ROW(D14),C17,INDEX(E14:E27,ROW()-ROW(D14)))</f>
        <v/>
      </c>
      <c r="E15" s="114" t="str">
        <f>IF(OR(D15="",C16="",C16&lt;=0,F15=""),"",TRIM(MID(D15,LEN(F15)+1+IF(MID(D15,LEN(F15)+1,1)=" ",1,0),99999)))</f>
        <v/>
      </c>
      <c r="F15" s="59" t="str">
        <f>IF(OR(G15="",G15=0,G15="0"),"",IF(LEN(G15)&lt;=C16,G15,IF(LEN(SUBSTITUTE(H15," ",""))=C16+1,LEFT(G15,C16),LEFT(G15,FIND("§",SUBSTITUTE(H15," ","§",LEN(H15)-LEN(SUBSTITUTE(H15," ",""))))-1))))</f>
        <v/>
      </c>
      <c r="G15" s="59" t="str">
        <f t="shared" si="3"/>
        <v/>
      </c>
      <c r="H15" s="59" t="str">
        <f>IF(OR(G15="",G15=0,G15="0"),"",LEFT(G15,C16+1))</f>
        <v/>
      </c>
      <c r="I15" s="117">
        <f>IF(LEN(TRIM(J15))&gt;0,MAX(I13:I14)+1,"")</f>
        <v>2</v>
      </c>
      <c r="J15" s="146" t="str">
        <v>Préparation</v>
      </c>
      <c r="K15" s="233" t="s">
        <v>138</v>
      </c>
      <c r="L15" s="63" t="str">
        <f t="shared" ref="L15:L58" si="5">IF(K15="","",(LEN(TRIM(SUBSTITUTE(K15,CHAR(160)," ")))-LEN(SUBSTITUTE(TRIM(SUBSTITUTE(K15,CHAR(160)," "))," ",""))+1)&amp;" mot"&amp;IF((LEN(TRIM(SUBSTITUTE(K15,CHAR(160)," ")))-LEN(SUBSTITUTE(TRIM(SUBSTITUTE(K15,CHAR(160)," "))," ",""))+1)&gt;1,"s",""))</f>
        <v>1 mot</v>
      </c>
      <c r="M15" s="242" t="str">
        <f t="shared" si="4"/>
        <v>11 car.</v>
      </c>
      <c r="O15" s="79"/>
      <c r="P15" s="79"/>
      <c r="Q15" s="79"/>
      <c r="R15" s="79"/>
      <c r="S15" s="41"/>
      <c r="T15" s="41"/>
      <c r="U15" s="41"/>
      <c r="W15" s="3">
        <v>1</v>
      </c>
      <c r="X15" s="53" t="s">
        <v>72</v>
      </c>
    </row>
    <row r="16" spans="1:25" ht="21" customHeight="1">
      <c r="B16" s="286"/>
      <c r="C16" s="121">
        <f>C11</f>
        <v>120</v>
      </c>
      <c r="D16" s="59" t="str" cm="1">
        <f t="array" ref="D16">IF(ROW()=ROW(D14),C17,INDEX(E14:E27,ROW()-ROW(D14)))</f>
        <v/>
      </c>
      <c r="E16" s="114" t="str">
        <f>IF(OR(D16="",C16="",C16&lt;=0,F16=""),"",TRIM(MID(D16,LEN(F16)+1+IF(MID(D16,LEN(F16)+1,1)=" ",1,0),99999)))</f>
        <v/>
      </c>
      <c r="F16" s="59" t="str">
        <f>IF(OR(G16="",G16=0,G16="0"),"",IF(LEN(G16)&lt;=C16,G16,IF(LEN(SUBSTITUTE(H16," ",""))=C16+1,LEFT(G16,C16),LEFT(G16,FIND("§",SUBSTITUTE(H16," ","§",LEN(H16)-LEN(SUBSTITUTE(H16," ",""))))-1))))</f>
        <v/>
      </c>
      <c r="G16" s="59" t="str">
        <f t="shared" si="3"/>
        <v/>
      </c>
      <c r="H16" s="59" t="str">
        <f>IF(OR(G16="",G16=0,G16="0"),"",LEFT(G16,C16+1))</f>
        <v/>
      </c>
      <c r="I16" s="117">
        <f>IF(LEN(TRIM(J16))&gt;0,MAX(I13:I15)+1,"")</f>
        <v>3</v>
      </c>
      <c r="J16" s="146" t="str">
        <v>►</v>
      </c>
      <c r="K16" s="234" t="s">
        <v>135</v>
      </c>
      <c r="L16" s="63" t="str">
        <f t="shared" si="5"/>
        <v>1 mot</v>
      </c>
      <c r="M16" s="242" t="str">
        <f t="shared" si="4"/>
        <v>1 car.</v>
      </c>
      <c r="O16" s="122" t="s">
        <v>100</v>
      </c>
      <c r="P16" s="79"/>
      <c r="Q16" s="79"/>
      <c r="R16" s="79"/>
      <c r="S16" s="41"/>
      <c r="T16" s="41"/>
      <c r="U16" s="41"/>
      <c r="W16" s="3">
        <v>1</v>
      </c>
      <c r="X16" s="53" t="s">
        <v>73</v>
      </c>
    </row>
    <row r="17" spans="2:24" ht="21" customHeight="1">
      <c r="B17" s="286"/>
      <c r="C17" s="70" t="str">
        <f>IF(UPPER(TRIM(C12))="X",C21,C15)</f>
        <v>bœuf bourguignon de grand-mère</v>
      </c>
      <c r="D17" s="59" t="str" cm="1">
        <f t="array" ref="D17">IF(ROW()=ROW(D14),C17,INDEX(E14:E27,ROW()-ROW(D14)))</f>
        <v/>
      </c>
      <c r="E17" s="114" t="str">
        <f>IF(OR(D17="",C16="",C16&lt;=0,F17=""),"",TRIM(MID(D17,LEN(F17)+1+IF(MID(D17,LEN(F17)+1,1)=" ",1,0),99999)))</f>
        <v/>
      </c>
      <c r="F17" s="59" t="str">
        <f>IF(OR(G17="",G17=0,G17="0"),"",IF(LEN(G17)&lt;=C16,G17,IF(LEN(SUBSTITUTE(H17," ",""))=C16+1,LEFT(G17,C16),LEFT(G17,FIND("§",SUBSTITUTE(H17," ","§",LEN(H17)-LEN(SUBSTITUTE(H17," ",""))))-1))))</f>
        <v/>
      </c>
      <c r="G17" s="59" t="str">
        <f t="shared" si="3"/>
        <v/>
      </c>
      <c r="H17" s="59" t="str">
        <f>IF(OR(G17="",G17=0,G17="0"),"",LEFT(G17,C16+1))</f>
        <v/>
      </c>
      <c r="I17" s="117">
        <f>IF(LEN(TRIM(J17))&gt;0,MAX(I13:I16)+1,"")</f>
        <v>4</v>
      </c>
      <c r="J17" s="146" t="str">
        <v>Portez à ébullition, puis baissez le feu et</v>
      </c>
      <c r="K17" s="233" t="s">
        <v>139</v>
      </c>
      <c r="L17" s="63" t="str">
        <f t="shared" si="5"/>
        <v>8 mots</v>
      </c>
      <c r="M17" s="242" t="str">
        <f t="shared" si="4"/>
        <v>36 car.</v>
      </c>
      <c r="O17" s="95" t="s">
        <v>101</v>
      </c>
      <c r="P17" s="79"/>
      <c r="Q17" s="79"/>
      <c r="R17" s="79"/>
      <c r="S17" s="41"/>
      <c r="T17" s="41"/>
      <c r="U17" s="41"/>
      <c r="W17" s="3">
        <v>1</v>
      </c>
      <c r="X17" s="53"/>
    </row>
    <row r="18" spans="2:24" ht="21" customHeight="1">
      <c r="B18" s="286"/>
      <c r="C18" s="123" t="str">
        <f>TRIM(SUBSTITUTE(SUBSTITUTE(SUBSTITUTE(SUBSTITUTE(SUBSTITUTE(SUBSTITUTE(SUBSTITUTE(SUBSTITUTE(SUBSTITUTE(SUBSTITUTE(C15,","," "),";"," "),":"," "),"!"," "),"?"," "),"…"," "),"»"," "),"«"," "),"/"," "),"."," "))</f>
        <v>bœuf bourguignon de grand-mère</v>
      </c>
      <c r="D18" s="59" t="str" cm="1">
        <f t="array" ref="D18">IF(ROW()=ROW(D14),C17,INDEX(E14:E27,ROW()-ROW(D14)))</f>
        <v/>
      </c>
      <c r="E18" s="114" t="str">
        <f>IF(OR(D18="",C16="",C16&lt;=0,F18=""),"",TRIM(MID(D18,LEN(F18)+1+IF(MID(D18,LEN(F18)+1,1)=" ",1,0),99999)))</f>
        <v/>
      </c>
      <c r="F18" s="59" t="str">
        <f>IF(OR(G18="",G18=0,G18="0"),"",IF(LEN(G18)&lt;=C16,G18,IF(LEN(SUBSTITUTE(H18," ",""))=C16+1,LEFT(G18,C16),LEFT(G18,FIND("§",SUBSTITUTE(H18," ","§",LEN(H18)-LEN(SUBSTITUTE(H18," ",""))))-1))))</f>
        <v/>
      </c>
      <c r="G18" s="59" t="str">
        <f t="shared" si="3"/>
        <v/>
      </c>
      <c r="H18" s="59" t="str">
        <f>IF(OR(G18="",G18=0,G18="0"),"",LEFT(G18,C16+1))</f>
        <v/>
      </c>
      <c r="I18" s="117">
        <f>IF(LEN(TRIM(J18))&gt;0,MAX(I13:I17)+1,"")</f>
        <v>5</v>
      </c>
      <c r="J18" s="146" t="str">
        <v>1. Coupez la viande en cubes d’environ 4 cm et mettez-la dans un grand saladier. Ajoutez-y les oignons coupés en</v>
      </c>
      <c r="K18" s="234"/>
      <c r="L18" s="63" t="str">
        <f t="shared" si="5"/>
        <v/>
      </c>
      <c r="M18" s="242" t="str">
        <f t="shared" si="4"/>
        <v/>
      </c>
      <c r="O18" s="124" t="s">
        <v>102</v>
      </c>
      <c r="P18" s="79"/>
      <c r="Q18" s="79"/>
      <c r="R18" s="79"/>
      <c r="S18" s="41"/>
      <c r="T18" s="41"/>
      <c r="U18" s="41"/>
      <c r="W18" s="3">
        <v>1</v>
      </c>
      <c r="X18" s="53" t="s">
        <v>74</v>
      </c>
    </row>
    <row r="19" spans="2:24" ht="21" customHeight="1">
      <c r="B19" s="286"/>
      <c r="C19" s="59" t="str">
        <f>TRIM(SUBSTITUTE(SUBSTITUTE(SUBSTITUTE(SUBSTITUTE(SUBSTITUTE(SUBSTITUTE(SUBSTITUTE(SUBSTITUTE(C18,"("," "),")"," "),CHAR(34)," "),"-"," "),"_"," "),"&lt;"," "),"&gt;"," "),"="," "))</f>
        <v>bœuf bourguignon de grand mère</v>
      </c>
      <c r="D19" s="59" t="str" cm="1">
        <f t="array" ref="D19">IF(ROW()=ROW(D14),C17,INDEX(E14:E27,ROW()-ROW(D14)))</f>
        <v/>
      </c>
      <c r="E19" s="114" t="str">
        <f>IF(OR(D19="",C16="",C16&lt;=0,F19=""),"",TRIM(MID(D19,LEN(F19)+1+IF(MID(D19,LEN(F19)+1,1)=" ",1,0),99999)))</f>
        <v/>
      </c>
      <c r="F19" s="59" t="str">
        <f>IF(OR(G19="",G19=0,G19="0"),"",IF(LEN(G19)&lt;=C16,G19,IF(LEN(SUBSTITUTE(H19," ",""))=C16+1,LEFT(G19,C16),LEFT(G19,FIND("§",SUBSTITUTE(H19," ","§",LEN(H19)-LEN(SUBSTITUTE(H19," ",""))))-1))))</f>
        <v/>
      </c>
      <c r="G19" s="59" t="str">
        <f t="shared" si="3"/>
        <v/>
      </c>
      <c r="H19" s="59" t="str">
        <f>IF(OR(G19="",G19=0,G19="0"),"",LEFT(G19,C16+1))</f>
        <v/>
      </c>
      <c r="I19" s="117">
        <f>IF(LEN(TRIM(J19))&gt;0,MAX(I13:I18)+1,"")</f>
        <v>6</v>
      </c>
      <c r="J19" s="146" t="str">
        <v>rondelles, les carottes coupées en rondelles, les lardons, l’ail émincé et le bouquet garni. Versez le vin rouge sur le</v>
      </c>
      <c r="K19" s="233" t="s">
        <v>140</v>
      </c>
      <c r="L19" s="63" t="str">
        <f t="shared" si="5"/>
        <v>49 mots</v>
      </c>
      <c r="M19" s="242" t="str">
        <f t="shared" si="4"/>
        <v>236 car.</v>
      </c>
      <c r="O19" s="79"/>
      <c r="P19" s="79"/>
      <c r="Q19" s="79"/>
      <c r="R19" s="79"/>
      <c r="S19" s="41"/>
      <c r="T19" s="41"/>
      <c r="U19" s="41"/>
      <c r="W19" s="3">
        <v>1</v>
      </c>
      <c r="X19" s="53" t="s">
        <v>75</v>
      </c>
    </row>
    <row r="20" spans="2:24" ht="21" customHeight="1">
      <c r="B20" s="286"/>
      <c r="C20" s="70" t="str">
        <f>TRIM(SUBSTITUTE(SUBSTITUTE(SUBSTITUTE(SUBSTITUTE(C19,"►"," "),"▼"," "),"▲"," "),"◄"," "))</f>
        <v>bœuf bourguignon de grand mère</v>
      </c>
      <c r="D20" s="59" t="str" cm="1">
        <f t="array" ref="D20">IF(ROW()=ROW(D14),C17,INDEX(E14:E27,ROW()-ROW(D14)))</f>
        <v/>
      </c>
      <c r="E20" s="114" t="str">
        <f>IF(OR(D20="",C16="",C16&lt;=0,F20=""),"",TRIM(MID(D20,LEN(F20)+1+IF(MID(D20,LEN(F20)+1,1)=" ",1,0),99999)))</f>
        <v/>
      </c>
      <c r="F20" s="59" t="str">
        <f>IF(OR(G20="",G20=0,G20="0"),"",IF(LEN(G20)&lt;=C16,G20,IF(LEN(SUBSTITUTE(H20," ",""))=C16+1,LEFT(G20,C16),LEFT(G20,FIND("§",SUBSTITUTE(H20," ","§",LEN(H20)-LEN(SUBSTITUTE(H20," ",""))))-1))))</f>
        <v/>
      </c>
      <c r="G20" s="59" t="str">
        <f t="shared" si="3"/>
        <v/>
      </c>
      <c r="H20" s="59" t="str">
        <f>IF(OR(G20="",G20=0,G20="0"),"",LEFT(G20,C16+1))</f>
        <v/>
      </c>
      <c r="I20" s="117">
        <f>IF(LEN(TRIM(J20))&gt;0,MAX(I13:I19)+1,"")</f>
        <v>7</v>
      </c>
      <c r="J20" s="146" t="str">
        <v>tout et laissez mariner au frais pendant 24 heures.</v>
      </c>
      <c r="K20" s="234"/>
      <c r="L20" s="63" t="str">
        <f t="shared" si="5"/>
        <v/>
      </c>
      <c r="M20" s="242" t="str">
        <f t="shared" si="4"/>
        <v/>
      </c>
      <c r="O20" s="122" t="str">
        <f>"❹ Si vous ne voulez pas de ponctuation saisissez un X dans la cellule "&amp;ADDRESS(ROW(C12),COLUMN(C12),4)</f>
        <v>❹ Si vous ne voulez pas de ponctuation saisissez un X dans la cellule C12</v>
      </c>
      <c r="P20" s="79"/>
      <c r="Q20" s="79"/>
      <c r="R20" s="79"/>
      <c r="S20" s="41"/>
      <c r="T20" s="41"/>
      <c r="U20" s="41"/>
      <c r="W20" s="3">
        <v>1</v>
      </c>
      <c r="X20" s="53" t="s">
        <v>103</v>
      </c>
    </row>
    <row r="21" spans="2:24" ht="21" customHeight="1">
      <c r="B21" s="286"/>
      <c r="C21" s="70" t="str">
        <f>TRIM(SUBSTITUTE(SUBSTITUTE(C20,"“"," "),"”"," "))</f>
        <v>bœuf bourguignon de grand mère</v>
      </c>
      <c r="D21" s="59" t="str" cm="1">
        <f t="array" ref="D21">IF(ROW()=ROW(D14),C17,INDEX(E14:E27,ROW()-ROW(D14)))</f>
        <v/>
      </c>
      <c r="E21" s="114" t="str">
        <f>IF(OR(D21="",C16="",C16&lt;=0,F21=""),"",TRIM(MID(D21,LEN(F21)+1+IF(MID(D21,LEN(F21)+1,1)=" ",1,0),99999)))</f>
        <v/>
      </c>
      <c r="F21" s="59" t="str">
        <f>IF(OR(G21="",G21=0,G21="0"),"",IF(LEN(G21)&lt;=C16,G21,IF(LEN(SUBSTITUTE(H21," ",""))=C16+1,LEFT(G21,C16),LEFT(G21,FIND("§",SUBSTITUTE(H21," ","§",LEN(H21)-LEN(SUBSTITUTE(H21," ",""))))-1))))</f>
        <v/>
      </c>
      <c r="G21" s="59" t="str">
        <f t="shared" si="3"/>
        <v/>
      </c>
      <c r="H21" s="59" t="str">
        <f>IF(OR(G21="",G21=0,G21="0"),"",LEFT(G21,C16+1))</f>
        <v/>
      </c>
      <c r="I21" s="117">
        <f>IF(LEN(TRIM(J21))&gt;0,MAX(I13:I20)+1,"")</f>
        <v>8</v>
      </c>
      <c r="J21" s="146" t="str">
        <v>2. Le lendemain, sortez la viande et les légumes de la marinade et égouttez-les. Réservez la marinade.</v>
      </c>
      <c r="K21" s="233" t="s">
        <v>141</v>
      </c>
      <c r="L21" s="63" t="str">
        <f t="shared" si="5"/>
        <v>17 mots</v>
      </c>
      <c r="M21" s="242" t="str">
        <f t="shared" si="4"/>
        <v>86 car.</v>
      </c>
      <c r="O21" s="79"/>
      <c r="P21" s="79"/>
      <c r="Q21" s="79"/>
      <c r="R21" s="79"/>
      <c r="S21" s="41"/>
      <c r="T21" s="41"/>
      <c r="U21" s="41"/>
      <c r="W21" s="3">
        <v>1</v>
      </c>
    </row>
    <row r="22" spans="2:24" ht="21" customHeight="1">
      <c r="B22" s="286"/>
      <c r="C22" s="70"/>
      <c r="D22" s="59" t="str" cm="1">
        <f t="array" ref="D22">IF(ROW()=ROW(D14),C17,INDEX(E14:E27,ROW()-ROW(D14)))</f>
        <v/>
      </c>
      <c r="E22" s="114" t="str">
        <f>IF(OR(D22="",C16="",C16&lt;=0,F22=""),"",TRIM(MID(D22,LEN(F22)+1+IF(MID(D22,LEN(F22)+1,1)=" ",1,0),99999)))</f>
        <v/>
      </c>
      <c r="F22" s="59" t="str">
        <f>IF(OR(G22="",G22=0,G22="0"),"",IF(LEN(G22)&lt;=C16,G22,IF(LEN(SUBSTITUTE(H22," ",""))=C16+1,LEFT(G22,C16),LEFT(G22,FIND("§",SUBSTITUTE(H22," ","§",LEN(H22)-LEN(SUBSTITUTE(H22," ",""))))-1))))</f>
        <v/>
      </c>
      <c r="G22" s="59" t="str">
        <f t="shared" si="3"/>
        <v/>
      </c>
      <c r="H22" s="59" t="str">
        <f>IF(OR(G22="",G22=0,G22="0"),"",LEFT(G22,C16+1))</f>
        <v/>
      </c>
      <c r="I22" s="117">
        <f>IF(LEN(TRIM(J22))&gt;0,MAX(I13:I21)+1,"")</f>
        <v>9</v>
      </c>
      <c r="J22" s="146" t="str">
        <v>3. Dans une cocotte en fonte, faites chauffer l’huile d’olive à feu moyen. Ajoutez la viande et faites-la dorer de tous</v>
      </c>
      <c r="K22" s="234"/>
      <c r="L22" s="63" t="str">
        <f t="shared" si="5"/>
        <v/>
      </c>
      <c r="M22" s="242" t="str">
        <f t="shared" si="4"/>
        <v/>
      </c>
      <c r="O22" s="122" t="s">
        <v>104</v>
      </c>
      <c r="P22" s="79"/>
      <c r="Q22" s="79"/>
      <c r="R22" s="79"/>
      <c r="S22" s="79"/>
      <c r="T22" s="79"/>
      <c r="U22" s="79"/>
      <c r="W22" s="3">
        <v>1</v>
      </c>
    </row>
    <row r="23" spans="2:24" ht="21" customHeight="1">
      <c r="B23" s="286"/>
      <c r="C23" s="70"/>
      <c r="D23" s="59" t="str" cm="1">
        <f t="array" ref="D23">IF(ROW()=ROW(D14),C17,INDEX(E14:E27,ROW()-ROW(D14)))</f>
        <v/>
      </c>
      <c r="E23" s="114" t="str">
        <f>IF(OR(D23="",C16="",C16&lt;=0,F23=""),"",TRIM(MID(D23,LEN(F23)+1+IF(MID(D23,LEN(F23)+1,1)=" ",1,0),99999)))</f>
        <v/>
      </c>
      <c r="F23" s="59" t="str">
        <f>IF(OR(G23="",G23=0,G23="0"),"",IF(LEN(G23)&lt;=C16,G23,IF(LEN(SUBSTITUTE(H23," ",""))=C16+1,LEFT(G23,C16),LEFT(G23,FIND("§",SUBSTITUTE(H23," ","§",LEN(H23)-LEN(SUBSTITUTE(H23," ",""))))-1))))</f>
        <v/>
      </c>
      <c r="G23" s="59" t="str">
        <f t="shared" si="3"/>
        <v/>
      </c>
      <c r="H23" s="59" t="str">
        <f>IF(OR(G23="",G23=0,G23="0"),"",LEFT(G23,C16+1))</f>
        <v/>
      </c>
      <c r="I23" s="117">
        <f>IF(LEN(TRIM(J23))&gt;0,MAX(I13:I22)+1,"")</f>
        <v>10</v>
      </c>
      <c r="J23" s="146" t="str">
        <v>les côtés. Retirez-la de la cocotte et réservez-la.</v>
      </c>
      <c r="K23" s="233" t="s">
        <v>142</v>
      </c>
      <c r="L23" s="63" t="str">
        <f t="shared" si="5"/>
        <v>29 mots</v>
      </c>
      <c r="M23" s="242" t="str">
        <f t="shared" si="4"/>
        <v>143 car.</v>
      </c>
      <c r="O23" s="95" t="str">
        <f>"Copiez le texte ajusté colonne "&amp;J4</f>
        <v>Copiez le texte ajusté colonne J</v>
      </c>
      <c r="P23" s="79"/>
      <c r="Q23" s="79"/>
      <c r="R23" s="79"/>
      <c r="S23" s="79"/>
      <c r="T23" s="79"/>
      <c r="U23" s="79"/>
      <c r="W23" s="3">
        <v>1</v>
      </c>
    </row>
    <row r="24" spans="2:24" ht="21" customHeight="1">
      <c r="B24" s="286"/>
      <c r="C24" s="70"/>
      <c r="D24" s="59" t="str" cm="1">
        <f t="array" ref="D24">IF(ROW()=ROW(D14),C17,INDEX(E14:E27,ROW()-ROW(D14)))</f>
        <v/>
      </c>
      <c r="E24" s="114" t="str">
        <f>IF(OR(D24="",C16="",C16&lt;=0,F24=""),"",TRIM(MID(D24,LEN(F24)+1+IF(MID(D24,LEN(F24)+1,1)=" ",1,0),99999)))</f>
        <v/>
      </c>
      <c r="F24" s="59" t="str">
        <f>IF(OR(G24="",G24=0,G24="0"),"",IF(LEN(G24)&lt;=C16,G24,IF(LEN(SUBSTITUTE(H24," ",""))=C16+1,LEFT(G24,C16),LEFT(G24,FIND("§",SUBSTITUTE(H24," ","§",LEN(H24)-LEN(SUBSTITUTE(H24," ",""))))-1))))</f>
        <v/>
      </c>
      <c r="G24" s="59" t="str">
        <f t="shared" si="3"/>
        <v/>
      </c>
      <c r="H24" s="59" t="str">
        <f>IF(OR(G24="",G24=0,G24="0"),"",LEFT(G24,C16+1))</f>
        <v/>
      </c>
      <c r="I24" s="117">
        <f>IF(LEN(TRIM(J24))&gt;0,MAX(I13:I23)+1,"")</f>
        <v>11</v>
      </c>
      <c r="J24" s="146" t="str">
        <v>4. Dans la même cocotte, faites revenir les légumes et les lardons pendant environ 5 minutes. Saupoudrez de farine et</v>
      </c>
      <c r="K24" s="234"/>
      <c r="L24" s="63" t="str">
        <f t="shared" si="5"/>
        <v/>
      </c>
      <c r="M24" s="242" t="str">
        <f t="shared" si="4"/>
        <v/>
      </c>
      <c r="O24" s="125" t="s">
        <v>105</v>
      </c>
      <c r="P24" s="79"/>
      <c r="Q24" s="79"/>
      <c r="R24" s="79"/>
      <c r="S24" s="79"/>
      <c r="T24" s="79"/>
      <c r="U24" s="79"/>
      <c r="W24" s="3">
        <v>1</v>
      </c>
    </row>
    <row r="25" spans="2:24" ht="21" customHeight="1">
      <c r="B25" s="286"/>
      <c r="C25" s="70"/>
      <c r="D25" s="59" t="str" cm="1">
        <f t="array" ref="D25">IF(ROW()=ROW(D14),C17,INDEX(E14:E27,ROW()-ROW(D14)))</f>
        <v/>
      </c>
      <c r="E25" s="114" t="str">
        <f>IF(OR(D25="",C16="",C16&lt;=0,F25=""),"",TRIM(MID(D25,LEN(F25)+1+IF(MID(D25,LEN(F25)+1,1)=" ",1,0),99999)))</f>
        <v/>
      </c>
      <c r="F25" s="59" t="str">
        <f>IF(OR(G25="",G25=0,G25="0"),"",IF(LEN(G25)&lt;=C16,G25,IF(LEN(SUBSTITUTE(H25," ",""))=C16+1,LEFT(G25,C16),LEFT(G25,FIND("§",SUBSTITUTE(H25," ","§",LEN(H25)-LEN(SUBSTITUTE(H25," ",""))))-1))))</f>
        <v/>
      </c>
      <c r="G25" s="59" t="str">
        <f t="shared" si="3"/>
        <v/>
      </c>
      <c r="H25" s="59" t="str">
        <f>IF(OR(G25="",G25=0,G25="0"),"",LEFT(G25,C16+1))</f>
        <v/>
      </c>
      <c r="I25" s="117">
        <f>IF(LEN(TRIM(J25))&gt;0,MAX(I13:I24)+1,"")</f>
        <v>12</v>
      </c>
      <c r="J25" s="146" t="str">
        <v>mélangez bien.</v>
      </c>
      <c r="K25" s="233" t="s">
        <v>143</v>
      </c>
      <c r="L25" s="63" t="str">
        <f t="shared" si="5"/>
        <v>22 mots</v>
      </c>
      <c r="M25" s="242" t="str">
        <f t="shared" si="4"/>
        <v>111 car.</v>
      </c>
      <c r="O25" s="95" t="s">
        <v>106</v>
      </c>
      <c r="P25" s="79"/>
      <c r="Q25" s="79"/>
      <c r="R25" s="79"/>
      <c r="S25" s="79"/>
      <c r="T25" s="79"/>
      <c r="U25" s="79"/>
      <c r="W25" s="3">
        <v>1</v>
      </c>
    </row>
    <row r="26" spans="2:24" ht="21" customHeight="1">
      <c r="B26" s="286"/>
      <c r="C26" s="70"/>
      <c r="D26" s="59" t="str" cm="1">
        <f t="array" ref="D26">IF(ROW()=ROW(D14),C17,INDEX(E14:E27,ROW()-ROW(D14)))</f>
        <v/>
      </c>
      <c r="E26" s="114" t="str">
        <f>IF(OR(D26="",C16="",C16&lt;=0,F26=""),"",TRIM(MID(D26,LEN(F26)+1+IF(MID(D26,LEN(F26)+1,1)=" ",1,0),99999)))</f>
        <v/>
      </c>
      <c r="F26" s="59" t="str">
        <f>IF(OR(G26="",G26=0,G26="0"),"",IF(LEN(G26)&lt;=C16,G26,IF(LEN(SUBSTITUTE(H26," ",""))=C16+1,LEFT(G26,C16),LEFT(G26,FIND("§",SUBSTITUTE(H26," ","§",LEN(H26)-LEN(SUBSTITUTE(H26," ",""))))-1))))</f>
        <v/>
      </c>
      <c r="G26" s="59" t="str">
        <f t="shared" si="3"/>
        <v/>
      </c>
      <c r="H26" s="59" t="str">
        <f>IF(OR(G26="",G26=0,G26="0"),"",LEFT(G26,C16+1))</f>
        <v/>
      </c>
      <c r="I26" s="117">
        <f>IF(LEN(TRIM(J26))&gt;0,MAX(I13:I25)+1,"")</f>
        <v>13</v>
      </c>
      <c r="J26" s="146" t="str">
        <v>5. Remettez la viande dans la cocotte et versez la marinade filtrée par-dessus. Ajoutez de l’eau si nécessaire pour</v>
      </c>
      <c r="K26" s="234"/>
      <c r="L26" s="63" t="str">
        <f t="shared" si="5"/>
        <v/>
      </c>
      <c r="M26" s="242" t="str">
        <f t="shared" si="4"/>
        <v/>
      </c>
      <c r="O26" s="95" t="s">
        <v>107</v>
      </c>
      <c r="P26" s="79"/>
      <c r="Q26" s="79"/>
      <c r="R26" s="79"/>
      <c r="S26" s="79"/>
      <c r="T26" s="79"/>
      <c r="U26" s="79"/>
      <c r="W26" s="3">
        <v>1</v>
      </c>
    </row>
    <row r="27" spans="2:24" ht="21" customHeight="1">
      <c r="B27" s="286"/>
      <c r="C27" s="70"/>
      <c r="D27" s="59" t="str" cm="1">
        <f t="array" ref="D27">IF(ROW()=ROW(D14),C17,INDEX(E14:E27,ROW()-ROW(D14)))</f>
        <v/>
      </c>
      <c r="E27" s="114" t="str">
        <f>IF(OR(D27="",C16="",C16&lt;=0,F27=""),"",TRIM(MID(D27,LEN(F27)+1+IF(MID(D27,LEN(F27)+1,1)=" ",1,0),99999)))</f>
        <v/>
      </c>
      <c r="F27" s="59" t="str">
        <f>IF(OR(G27="",G27=0,G27="0"),"",IF(LEN(G27)&lt;=C16,G27,IF(LEN(SUBSTITUTE(H27," ",""))=C16+1,LEFT(G27,C16),LEFT(G27,FIND("§",SUBSTITUTE(H27," ","§",LEN(H27)-LEN(SUBSTITUTE(H27," ",""))))-1))))</f>
        <v/>
      </c>
      <c r="G27" s="59" t="str">
        <f t="shared" si="3"/>
        <v/>
      </c>
      <c r="H27" s="59" t="str">
        <f>IF(OR(G27="",G27=0,G27="0"),"",LEFT(G27,C16+1))</f>
        <v/>
      </c>
      <c r="I27" s="117">
        <f>IF(LEN(TRIM(J27))&gt;0,MAX(I13:I26)+1,"")</f>
        <v>14</v>
      </c>
      <c r="J27" s="146" t="str">
        <v>recouvrir la viande. Salez et poivrez.</v>
      </c>
      <c r="K27" s="233" t="s">
        <v>144</v>
      </c>
      <c r="L27" s="63" t="str">
        <f t="shared" si="5"/>
        <v>25 mots</v>
      </c>
      <c r="M27" s="242" t="str">
        <f t="shared" si="4"/>
        <v>130 car.</v>
      </c>
      <c r="O27" s="95" t="s">
        <v>108</v>
      </c>
      <c r="P27" s="79"/>
      <c r="Q27" s="95"/>
      <c r="R27" s="95"/>
      <c r="S27" s="79"/>
      <c r="T27" s="79"/>
      <c r="U27" s="79"/>
      <c r="W27" s="3">
        <v>1</v>
      </c>
    </row>
    <row r="28" spans="2:24" ht="21" customHeight="1">
      <c r="B28" s="286"/>
      <c r="C28" s="113" t="str">
        <f>IF(TRIM(SUBSTITUTE(K15,CHAR(160),""))="","",K15)</f>
        <v>Préparation</v>
      </c>
      <c r="D28" s="59" t="str" cm="1">
        <f t="array" ref="D28">IF(ROW()=ROW(D28),C31,INDEX(E28:E41,ROW()-ROW(D28)))</f>
        <v>Préparation</v>
      </c>
      <c r="E28" s="114" t="str">
        <f>IF(OR(D28="",C30="",C30&lt;=0,F28=""),"",TRIM(MID(D28,LEN(F28)+1+IF(MID(D28,LEN(F28)+1,1)=" ",1,0),99999)))</f>
        <v/>
      </c>
      <c r="F28" s="59" t="str">
        <f>IF(OR(G28="",G28=0,G28="0"),"",IF(LEN(G28)&lt;=C30,G28,IF(LEN(SUBSTITUTE(H28," ",""))=C30+1,LEFT(G28,C30),LEFT(G28,FIND("§",SUBSTITUTE(H28," ","§",LEN(H28)-LEN(SUBSTITUTE(H28," ",""))))-1))))</f>
        <v>Préparation</v>
      </c>
      <c r="G28" s="59" t="str">
        <f t="shared" si="3"/>
        <v>Préparation</v>
      </c>
      <c r="H28" s="59" t="str">
        <f>IF(OR(G28="",G28=0,G28="0"),"",LEFT(G28,C30+1))</f>
        <v>Préparation</v>
      </c>
      <c r="I28" s="117">
        <f>IF(LEN(TRIM(J28))&gt;0,MAX(I13:I27)+1,"")</f>
        <v>15</v>
      </c>
      <c r="J28" s="146" t="str">
        <v>6. Portez à ébullition, puis baissez le feu et laissez mijoter à feu doux pendant environ 3 heures, en remuant de temps</v>
      </c>
      <c r="K28" s="234"/>
      <c r="L28" s="63" t="str">
        <f t="shared" si="5"/>
        <v/>
      </c>
      <c r="M28" s="242" t="str">
        <f t="shared" si="4"/>
        <v/>
      </c>
      <c r="O28" s="79"/>
      <c r="P28" s="79"/>
      <c r="Q28" s="41"/>
      <c r="R28" s="41"/>
      <c r="S28" s="79"/>
      <c r="T28" s="79"/>
      <c r="U28" s="79"/>
      <c r="W28" s="3">
        <v>1</v>
      </c>
    </row>
    <row r="29" spans="2:24" ht="21" customHeight="1">
      <c r="B29" s="286"/>
      <c r="C29" s="70" t="str">
        <f>TRIM(SUBSTITUTE(SUBSTITUTE(SUBSTITUTE(SUBSTITUTE(SUBSTITUTE(SUBSTITUTE(SUBSTITUTE(SUBSTITUTE(SUBSTITUTE(CLEAN(IF(OR(LEFT(C28,1)="-",LEFT(C28,1)="="),MID(C28,2,99999),C28)),"—","-"),"–","-"),CHAR(160)," "),CHAR(9)," "),CHAR(13)," "),CHAR(10)," ")," "," ")," "," ")," "," "))</f>
        <v>Préparation</v>
      </c>
      <c r="D29" s="59" t="str" cm="1">
        <f t="array" ref="D29">IF(ROW()=ROW(D28),C31,INDEX(E28:E41,ROW()-ROW(D28)))</f>
        <v/>
      </c>
      <c r="E29" s="114" t="str">
        <f>IF(OR(D29="",C30="",C30&lt;=0,F29=""),"",TRIM(MID(D29,LEN(F29)+1+IF(MID(D29,LEN(F29)+1,1)=" ",1,0),99999)))</f>
        <v/>
      </c>
      <c r="F29" s="59" t="str">
        <f>IF(OR(G29="",G29=0,G29="0"),"",IF(LEN(G29)&lt;=C30,G29,IF(LEN(SUBSTITUTE(H29," ",""))=C30+1,LEFT(G29,C30),LEFT(G29,FIND("§",SUBSTITUTE(H29," ","§",LEN(H29)-LEN(SUBSTITUTE(H29," ",""))))-1))))</f>
        <v/>
      </c>
      <c r="G29" s="59" t="str">
        <f t="shared" si="3"/>
        <v/>
      </c>
      <c r="H29" s="59" t="str">
        <f>IF(OR(G29="",G29=0,G29="0"),"",LEFT(G29,C30+1))</f>
        <v/>
      </c>
      <c r="I29" s="117">
        <f>IF(LEN(TRIM(J29))&gt;0,MAX(I13:I28)+1,"")</f>
        <v>16</v>
      </c>
      <c r="J29" s="146" t="str">
        <v>en temps. La viande doit être tendre et la sauce onctueuse.</v>
      </c>
      <c r="K29" s="233" t="s">
        <v>145</v>
      </c>
      <c r="L29" s="63" t="str">
        <f t="shared" si="5"/>
        <v>33 mots</v>
      </c>
      <c r="M29" s="242" t="str">
        <f t="shared" si="4"/>
        <v>147 car.</v>
      </c>
      <c r="O29" s="126" t="s">
        <v>109</v>
      </c>
      <c r="P29" s="41"/>
      <c r="Q29" s="41"/>
      <c r="R29" s="41"/>
      <c r="S29" s="79"/>
      <c r="T29" s="79"/>
      <c r="U29" s="79"/>
      <c r="W29" s="3">
        <v>1</v>
      </c>
    </row>
    <row r="30" spans="2:24" ht="21" customHeight="1">
      <c r="B30" s="286"/>
      <c r="C30" s="121">
        <f>C11</f>
        <v>120</v>
      </c>
      <c r="D30" s="59" t="str" cm="1">
        <f t="array" ref="D30">IF(ROW()=ROW(D28),C31,INDEX(E28:E41,ROW()-ROW(D28)))</f>
        <v/>
      </c>
      <c r="E30" s="114" t="str">
        <f>IF(OR(D30="",C30="",C30&lt;=0,F30=""),"",TRIM(MID(D30,LEN(F30)+1+IF(MID(D30,LEN(F30)+1,1)=" ",1,0),99999)))</f>
        <v/>
      </c>
      <c r="F30" s="59" t="str">
        <f>IF(OR(G30="",G30=0,G30="0"),"",IF(LEN(G30)&lt;=C30,G30,IF(LEN(SUBSTITUTE(H30," ",""))=C30+1,LEFT(G30,C30),LEFT(G30,FIND("§",SUBSTITUTE(H30," ","§",LEN(H30)-LEN(SUBSTITUTE(H30," ",""))))-1))))</f>
        <v/>
      </c>
      <c r="G30" s="59" t="str">
        <f t="shared" si="3"/>
        <v/>
      </c>
      <c r="H30" s="59" t="str">
        <f>IF(OR(G30="",G30=0,G30="0"),"",LEFT(G30,C30+1))</f>
        <v/>
      </c>
      <c r="I30" s="117">
        <f>IF(LEN(TRIM(J30))&gt;0,MAX(I13:I29)+1,"")</f>
        <v>17</v>
      </c>
      <c r="J30" s="146" t="str">
        <v>7. Pendant ce temps, faites revenir les champignons dans une poêle avec un peu d’huile d’olive pendant environ 5</v>
      </c>
      <c r="K30" s="234"/>
      <c r="L30" s="63" t="str">
        <f t="shared" si="5"/>
        <v/>
      </c>
      <c r="M30" s="242" t="str">
        <f t="shared" si="4"/>
        <v/>
      </c>
      <c r="O30" s="79" t="s">
        <v>110</v>
      </c>
      <c r="P30" s="41"/>
      <c r="Q30" s="41"/>
      <c r="R30" s="41"/>
      <c r="S30" s="79"/>
      <c r="T30" s="79"/>
      <c r="U30" s="79"/>
      <c r="W30" s="3">
        <v>1</v>
      </c>
    </row>
    <row r="31" spans="2:24" ht="21" customHeight="1">
      <c r="B31" s="286"/>
      <c r="C31" s="70" t="str">
        <f>IF(UPPER(TRIM(C12))="X",C35,C29)</f>
        <v>Préparation</v>
      </c>
      <c r="D31" s="59" t="str" cm="1">
        <f t="array" ref="D31">IF(ROW()=ROW(D28),C31,INDEX(E28:E41,ROW()-ROW(D28)))</f>
        <v/>
      </c>
      <c r="E31" s="114" t="str">
        <f>IF(OR(D31="",C30="",C30&lt;=0,F31=""),"",TRIM(MID(D31,LEN(F31)+1+IF(MID(D31,LEN(F31)+1,1)=" ",1,0),99999)))</f>
        <v/>
      </c>
      <c r="F31" s="59" t="str">
        <f>IF(OR(G31="",G31=0,G31="0"),"",IF(LEN(G31)&lt;=C30,G31,IF(LEN(SUBSTITUTE(H31," ",""))=C30+1,LEFT(G31,C30),LEFT(G31,FIND("§",SUBSTITUTE(H31," ","§",LEN(H31)-LEN(SUBSTITUTE(H31," ",""))))-1))))</f>
        <v/>
      </c>
      <c r="G31" s="59" t="str">
        <f t="shared" si="3"/>
        <v/>
      </c>
      <c r="H31" s="59" t="str">
        <f>IF(OR(G31="",G31=0,G31="0"),"",LEFT(G31,C30+1))</f>
        <v/>
      </c>
      <c r="I31" s="117">
        <f>IF(LEN(TRIM(J31))&gt;0,MAX(I13:I30)+1,"")</f>
        <v>18</v>
      </c>
      <c r="J31" s="146" t="str">
        <v>minutes.</v>
      </c>
      <c r="K31" s="233" t="s">
        <v>146</v>
      </c>
      <c r="L31" s="63" t="str">
        <f t="shared" si="5"/>
        <v>20 mots</v>
      </c>
      <c r="M31" s="242" t="str">
        <f t="shared" si="4"/>
        <v>102 car.</v>
      </c>
      <c r="O31" s="79"/>
      <c r="P31" s="41"/>
      <c r="Q31" s="41"/>
      <c r="R31" s="41"/>
      <c r="S31" s="79"/>
      <c r="T31" s="79"/>
      <c r="U31" s="79"/>
      <c r="W31" s="3">
        <v>1</v>
      </c>
    </row>
    <row r="32" spans="2:24" ht="21" customHeight="1">
      <c r="B32" s="286"/>
      <c r="C32" s="123" t="str">
        <f>TRIM(SUBSTITUTE(SUBSTITUTE(SUBSTITUTE(SUBSTITUTE(SUBSTITUTE(SUBSTITUTE(SUBSTITUTE(SUBSTITUTE(SUBSTITUTE(SUBSTITUTE(C29,","," "),";"," "),":"," "),"!"," "),"?"," "),"…"," "),"»"," "),"«"," "),"/"," "),"."," "))</f>
        <v>Préparation</v>
      </c>
      <c r="D32" s="59" t="str" cm="1">
        <f t="array" ref="D32">IF(ROW()=ROW(D28),C31,INDEX(E28:E41,ROW()-ROW(D28)))</f>
        <v/>
      </c>
      <c r="E32" s="114" t="str">
        <f>IF(OR(D32="",C30="",C30&lt;=0,F32=""),"",TRIM(MID(D32,LEN(F32)+1+IF(MID(D32,LEN(F32)+1,1)=" ",1,0),99999)))</f>
        <v/>
      </c>
      <c r="F32" s="59" t="str">
        <f>IF(OR(G32="",G32=0,G32="0"),"",IF(LEN(G32)&lt;=C30,G32,IF(LEN(SUBSTITUTE(H32," ",""))=C30+1,LEFT(G32,C30),LEFT(G32,FIND("§",SUBSTITUTE(H32," ","§",LEN(H32)-LEN(SUBSTITUTE(H32," ",""))))-1))))</f>
        <v/>
      </c>
      <c r="G32" s="59" t="str">
        <f t="shared" si="3"/>
        <v/>
      </c>
      <c r="H32" s="59" t="str">
        <f>IF(OR(G32="",G32=0,G32="0"),"",LEFT(G32,C30+1))</f>
        <v/>
      </c>
      <c r="I32" s="117">
        <f>IF(LEN(TRIM(J32))&gt;0,MAX(I13:I31)+1,"")</f>
        <v>19</v>
      </c>
      <c r="J32" s="146" t="str">
        <v>8. Ajoutez les champignons dans la cocotte environ 30 minutes avant la fin de la cuisson.</v>
      </c>
      <c r="K32" s="234"/>
      <c r="L32" s="63" t="str">
        <f t="shared" si="5"/>
        <v/>
      </c>
      <c r="M32" s="242" t="str">
        <f t="shared" si="4"/>
        <v/>
      </c>
      <c r="O32" s="126" t="s">
        <v>111</v>
      </c>
      <c r="P32" s="41"/>
      <c r="Q32" s="41"/>
      <c r="R32" s="41"/>
      <c r="S32" s="79"/>
      <c r="T32" s="79"/>
      <c r="U32" s="79"/>
      <c r="W32" s="3">
        <v>1</v>
      </c>
    </row>
    <row r="33" spans="2:23" ht="21" customHeight="1">
      <c r="B33" s="286"/>
      <c r="C33" s="59" t="str">
        <f>TRIM(SUBSTITUTE(SUBSTITUTE(SUBSTITUTE(SUBSTITUTE(SUBSTITUTE(SUBSTITUTE(SUBSTITUTE(SUBSTITUTE(C32,"("," "),")"," "),CHAR(34)," "),"-"," "),"_"," "),"&lt;"," "),"&gt;"," "),"="," "))</f>
        <v>Préparation</v>
      </c>
      <c r="D33" s="59" t="str" cm="1">
        <f t="array" ref="D33">IF(ROW()=ROW(D28),C31,INDEX(E28:E41,ROW()-ROW(D28)))</f>
        <v/>
      </c>
      <c r="E33" s="114" t="str">
        <f>IF(OR(D33="",C30="",C30&lt;=0,F33=""),"",TRIM(MID(D33,LEN(F33)+1+IF(MID(D33,LEN(F33)+1,1)=" ",1,0),99999)))</f>
        <v/>
      </c>
      <c r="F33" s="59" t="str">
        <f>IF(OR(G33="",G33=0,G33="0"),"",IF(LEN(G33)&lt;=C30,G33,IF(LEN(SUBSTITUTE(H33," ",""))=C30+1,LEFT(G33,C30),LEFT(G33,FIND("§",SUBSTITUTE(H33," ","§",LEN(H33)-LEN(SUBSTITUTE(H33," ",""))))-1))))</f>
        <v/>
      </c>
      <c r="G33" s="59" t="str">
        <f t="shared" si="3"/>
        <v/>
      </c>
      <c r="H33" s="59" t="str">
        <f>IF(OR(G33="",G33=0,G33="0"),"",LEFT(G33,C30+1))</f>
        <v/>
      </c>
      <c r="I33" s="117">
        <f>IF(LEN(TRIM(J33))&gt;0,MAX(I13:I32)+1,"")</f>
        <v>20</v>
      </c>
      <c r="J33" s="146" t="str">
        <v>9. Servez le bœuf bourguignon bien chaud accompagné de pommes de terre, de pâtes ou de riz.</v>
      </c>
      <c r="K33" s="233" t="s">
        <v>147</v>
      </c>
      <c r="L33" s="63" t="str">
        <f t="shared" si="5"/>
        <v>16 mots</v>
      </c>
      <c r="M33" s="242" t="str">
        <f t="shared" si="4"/>
        <v>74 car.</v>
      </c>
      <c r="O33" s="79" t="s">
        <v>112</v>
      </c>
      <c r="P33" s="41"/>
      <c r="Q33" s="41"/>
      <c r="R33" s="41"/>
      <c r="S33" s="79"/>
      <c r="T33" s="79"/>
      <c r="U33" s="79"/>
      <c r="W33" s="3">
        <v>1</v>
      </c>
    </row>
    <row r="34" spans="2:23" ht="21" customHeight="1">
      <c r="B34" s="286"/>
      <c r="C34" s="70" t="str">
        <f>TRIM(SUBSTITUTE(SUBSTITUTE(SUBSTITUTE(SUBSTITUTE(C33,"►"," "),"▼"," "),"▲"," "),"◄"," "))</f>
        <v>Préparation</v>
      </c>
      <c r="D34" s="59" t="str" cm="1">
        <f t="array" ref="D34">IF(ROW()=ROW(D28),C31,INDEX(E28:E41,ROW()-ROW(D28)))</f>
        <v/>
      </c>
      <c r="E34" s="114" t="str">
        <f>IF(OR(D34="",C30="",C30&lt;=0,F34=""),"",TRIM(MID(D34,LEN(F34)+1+IF(MID(D34,LEN(F34)+1,1)=" ",1,0),99999)))</f>
        <v/>
      </c>
      <c r="F34" s="59" t="str">
        <f>IF(OR(G34="",G34=0,G34="0"),"",IF(LEN(G34)&lt;=C30,G34,IF(LEN(SUBSTITUTE(H34," ",""))=C30+1,LEFT(G34,C30),LEFT(G34,FIND("§",SUBSTITUTE(H34," ","§",LEN(H34)-LEN(SUBSTITUTE(H34," ",""))))-1))))</f>
        <v/>
      </c>
      <c r="G34" s="59" t="str">
        <f t="shared" si="3"/>
        <v/>
      </c>
      <c r="H34" s="59" t="str">
        <f>IF(OR(G34="",G34=0,G34="0"),"",LEFT(G34,C30+1))</f>
        <v/>
      </c>
      <c r="I34" s="117">
        <f>IF(LEN(TRIM(J34))&gt;0,MAX(I13:I33)+1,"")</f>
        <v>21</v>
      </c>
      <c r="J34" s="146" t="str">
        <v>►</v>
      </c>
      <c r="K34" s="234"/>
      <c r="L34" s="63" t="str">
        <f t="shared" si="5"/>
        <v/>
      </c>
      <c r="M34" s="242" t="str">
        <f t="shared" si="4"/>
        <v/>
      </c>
      <c r="O34" s="79"/>
      <c r="P34" s="41"/>
      <c r="Q34" s="41"/>
      <c r="R34" s="41"/>
      <c r="S34" s="79"/>
      <c r="T34" s="79"/>
      <c r="U34" s="79"/>
      <c r="W34" s="3">
        <v>1</v>
      </c>
    </row>
    <row r="35" spans="2:23" ht="21" customHeight="1">
      <c r="B35" s="286"/>
      <c r="C35" s="70" t="str">
        <f>TRIM(SUBSTITUTE(SUBSTITUTE(C34,"“"," "),"”"," "))</f>
        <v>Préparation</v>
      </c>
      <c r="D35" s="59" t="str" cm="1">
        <f t="array" ref="D35">IF(ROW()=ROW(D28),C31,INDEX(E28:E41,ROW()-ROW(D28)))</f>
        <v/>
      </c>
      <c r="E35" s="114" t="str">
        <f>IF(OR(D35="",C30="",C30&lt;=0,F35=""),"",TRIM(MID(D35,LEN(F35)+1+IF(MID(D35,LEN(F35)+1,1)=" ",1,0),99999)))</f>
        <v/>
      </c>
      <c r="F35" s="59" t="str">
        <f>IF(OR(G35="",G35=0,G35="0"),"",IF(LEN(G35)&lt;=C30,G35,IF(LEN(SUBSTITUTE(H35," ",""))=C30+1,LEFT(G35,C30),LEFT(G35,FIND("§",SUBSTITUTE(H35," ","§",LEN(H35)-LEN(SUBSTITUTE(H35," ",""))))-1))))</f>
        <v/>
      </c>
      <c r="G35" s="59" t="str">
        <f t="shared" si="3"/>
        <v/>
      </c>
      <c r="H35" s="59" t="str">
        <f>IF(OR(G35="",G35=0,G35="0"),"",LEFT(G35,C30+1))</f>
        <v/>
      </c>
      <c r="I35" s="117">
        <f>IF(LEN(TRIM(J35))&gt;0,MAX(I13:I34)+1,"")</f>
        <v>22</v>
      </c>
      <c r="J35" s="146" t="str">
        <v>Séparez le blanc du jaune d’œuf. Versez la farine dans un saladier et mélangez avec le sucre et la levure.</v>
      </c>
      <c r="K35" s="233" t="s">
        <v>148</v>
      </c>
      <c r="L35" s="63" t="str">
        <f t="shared" si="5"/>
        <v>17 mots</v>
      </c>
      <c r="M35" s="242" t="str">
        <f t="shared" si="4"/>
        <v>75 car.</v>
      </c>
      <c r="O35" s="126" t="s">
        <v>113</v>
      </c>
      <c r="P35" s="79"/>
      <c r="Q35" s="79"/>
      <c r="R35" s="79"/>
      <c r="S35" s="79"/>
      <c r="T35" s="79"/>
      <c r="U35" s="79"/>
      <c r="W35" s="3">
        <v>1</v>
      </c>
    </row>
    <row r="36" spans="2:23" ht="21" customHeight="1">
      <c r="B36" s="286"/>
      <c r="C36" s="70"/>
      <c r="D36" s="59" t="str" cm="1">
        <f t="array" ref="D36">IF(ROW()=ROW(D28),C31,INDEX(E28:E41,ROW()-ROW(D28)))</f>
        <v/>
      </c>
      <c r="E36" s="114" t="str">
        <f>IF(OR(D36="",C30="",C30&lt;=0,F36=""),"",TRIM(MID(D36,LEN(F36)+1+IF(MID(D36,LEN(F36)+1,1)=" ",1,0),99999)))</f>
        <v/>
      </c>
      <c r="F36" s="59" t="str">
        <f>IF(OR(G36="",G36=0,G36="0"),"",IF(LEN(G36)&lt;=C30,G36,IF(LEN(SUBSTITUTE(H36," ",""))=C30+1,LEFT(G36,C30),LEFT(G36,FIND("§",SUBSTITUTE(H36," ","§",LEN(H36)-LEN(SUBSTITUTE(H36," ",""))))-1))))</f>
        <v/>
      </c>
      <c r="G36" s="59" t="str">
        <f t="shared" si="3"/>
        <v/>
      </c>
      <c r="H36" s="59" t="str">
        <f>IF(OR(G36="",G36=0,G36="0"),"",LEFT(G36,C30+1))</f>
        <v/>
      </c>
      <c r="I36" s="117">
        <f>IF(LEN(TRIM(J36))&gt;0,MAX(I13:I35)+1,"")</f>
        <v>23</v>
      </c>
      <c r="J36" s="146" t="str">
        <v>Faites un puits au centre, ajoutez le jaune d’œuf et délayez petit à petit avec le lait.</v>
      </c>
      <c r="K36" s="234" t="s">
        <v>135</v>
      </c>
      <c r="L36" s="63" t="str">
        <f t="shared" si="5"/>
        <v>1 mot</v>
      </c>
      <c r="M36" s="242" t="str">
        <f t="shared" si="4"/>
        <v>1 car.</v>
      </c>
      <c r="O36" s="79" t="s">
        <v>114</v>
      </c>
      <c r="P36" s="79"/>
      <c r="Q36" s="79"/>
      <c r="R36" s="79"/>
      <c r="S36" s="79"/>
      <c r="T36" s="79"/>
      <c r="U36" s="79"/>
      <c r="W36" s="3">
        <v>1</v>
      </c>
    </row>
    <row r="37" spans="2:23" ht="21" customHeight="1">
      <c r="B37" s="286"/>
      <c r="C37" s="70"/>
      <c r="D37" s="59" t="str" cm="1">
        <f t="array" ref="D37">IF(ROW()=ROW(D28),C31,INDEX(E28:E41,ROW()-ROW(D28)))</f>
        <v/>
      </c>
      <c r="E37" s="114" t="str">
        <f>IF(OR(D37="",C30="",C30&lt;=0,F37=""),"",TRIM(MID(D37,LEN(F37)+1+IF(MID(D37,LEN(F37)+1,1)=" ",1,0),99999)))</f>
        <v/>
      </c>
      <c r="F37" s="59" t="str">
        <f>IF(OR(G37="",G37=0,G37="0"),"",IF(LEN(G37)&lt;=C30,G37,IF(LEN(SUBSTITUTE(H37," ",""))=C30+1,LEFT(G37,C30),LEFT(G37,FIND("§",SUBSTITUTE(H37," ","§",LEN(H37)-LEN(SUBSTITUTE(H37," ",""))))-1))))</f>
        <v/>
      </c>
      <c r="G37" s="59" t="str">
        <f t="shared" si="3"/>
        <v/>
      </c>
      <c r="H37" s="59" t="str">
        <f>IF(OR(G37="",G37=0,G37="0"),"",LEFT(G37,C30+1))</f>
        <v/>
      </c>
      <c r="I37" s="117">
        <f>IF(LEN(TRIM(J37))&gt;0,MAX(I13:I36)+1,"")</f>
        <v>24</v>
      </c>
      <c r="J37" s="146" t="str">
        <v>Fouettez le blanc en neige puis incorporez-le à la préparation. Laissez reposer la pâte 2h.</v>
      </c>
      <c r="K37" s="233" t="s">
        <v>149</v>
      </c>
      <c r="L37" s="63" t="str">
        <f t="shared" si="5"/>
        <v>20 mots</v>
      </c>
      <c r="M37" s="242" t="str">
        <f t="shared" si="4"/>
        <v>87 car.</v>
      </c>
      <c r="O37" s="79"/>
      <c r="P37" s="79"/>
      <c r="Q37" s="79"/>
      <c r="R37" s="79"/>
      <c r="S37" s="79"/>
      <c r="T37" s="79"/>
      <c r="U37" s="79"/>
      <c r="W37" s="3">
        <v>1</v>
      </c>
    </row>
    <row r="38" spans="2:23" ht="21" customHeight="1">
      <c r="B38" s="286"/>
      <c r="C38" s="70"/>
      <c r="D38" s="59" t="str" cm="1">
        <f t="array" ref="D38">IF(ROW()=ROW(D28),C31,INDEX(E28:E41,ROW()-ROW(D28)))</f>
        <v/>
      </c>
      <c r="E38" s="114" t="str">
        <f>IF(OR(D38="",C30="",C30&lt;=0,F38=""),"",TRIM(MID(D38,LEN(F38)+1+IF(MID(D38,LEN(F38)+1,1)=" ",1,0),99999)))</f>
        <v/>
      </c>
      <c r="F38" s="59" t="str">
        <f>IF(OR(G38="",G38=0,G38="0"),"",IF(LEN(G38)&lt;=C30,G38,IF(LEN(SUBSTITUTE(H38," ",""))=C30+1,LEFT(G38,C30),LEFT(G38,FIND("§",SUBSTITUTE(H38," ","§",LEN(H38)-LEN(SUBSTITUTE(H38," ",""))))-1))))</f>
        <v/>
      </c>
      <c r="G38" s="59" t="str">
        <f t="shared" si="3"/>
        <v/>
      </c>
      <c r="H38" s="59" t="str">
        <f>IF(OR(G38="",G38=0,G38="0"),"",LEFT(G38,C30+1))</f>
        <v/>
      </c>
      <c r="I38" s="117">
        <f>IF(LEN(TRIM(J38))&gt;0,MAX(I13:I37)+1,"")</f>
        <v>25</v>
      </c>
      <c r="J38" s="146" t="str">
        <v>Faites chauffer le bain de friture.</v>
      </c>
      <c r="K38" s="233" t="s">
        <v>150</v>
      </c>
      <c r="L38" s="63" t="str">
        <f t="shared" si="5"/>
        <v>17 mots</v>
      </c>
      <c r="M38" s="242" t="str">
        <f t="shared" si="4"/>
        <v>72 car.</v>
      </c>
      <c r="O38" s="17" t="s">
        <v>115</v>
      </c>
      <c r="P38" s="79"/>
      <c r="Q38" s="79"/>
      <c r="R38" s="79"/>
      <c r="S38" s="79"/>
      <c r="T38" s="79"/>
      <c r="U38" s="79"/>
      <c r="W38" s="3">
        <v>1</v>
      </c>
    </row>
    <row r="39" spans="2:23" ht="21" customHeight="1">
      <c r="B39" s="286"/>
      <c r="C39" s="70"/>
      <c r="D39" s="59" t="str" cm="1">
        <f t="array" ref="D39">IF(ROW()=ROW(D28),C31,INDEX(E28:E41,ROW()-ROW(D28)))</f>
        <v/>
      </c>
      <c r="E39" s="114" t="str">
        <f>IF(OR(D39="",C30="",C30&lt;=0,F39=""),"",TRIM(MID(D39,LEN(F39)+1+IF(MID(D39,LEN(F39)+1,1)=" ",1,0),99999)))</f>
        <v/>
      </c>
      <c r="F39" s="59" t="str">
        <f>IF(OR(G39="",G39=0,G39="0"),"",IF(LEN(G39)&lt;=C30,G39,IF(LEN(SUBSTITUTE(H39," ",""))=C30+1,LEFT(G39,C30),LEFT(G39,FIND("§",SUBSTITUTE(H39," ","§",LEN(H39)-LEN(SUBSTITUTE(H39," ",""))))-1))))</f>
        <v/>
      </c>
      <c r="G39" s="59" t="str">
        <f t="shared" si="3"/>
        <v/>
      </c>
      <c r="H39" s="59" t="str">
        <f>IF(OR(G39="",G39=0,G39="0"),"",LEFT(G39,C30+1))</f>
        <v/>
      </c>
      <c r="I39" s="117">
        <f>IF(LEN(TRIM(J39))&gt;0,MAX(I13:I38)+1,"")</f>
        <v>26</v>
      </c>
      <c r="J39" s="146" t="str">
        <v>Nettoyez les fleurs d’accacia sans les faire tremper puis plongez-les dans la pâte à beignet puis la friture.</v>
      </c>
      <c r="K39" s="233" t="s">
        <v>151</v>
      </c>
      <c r="L39" s="63" t="str">
        <f t="shared" si="5"/>
        <v>15 mots</v>
      </c>
      <c r="M39" s="242" t="str">
        <f t="shared" si="4"/>
        <v>77 car.</v>
      </c>
      <c r="O39" s="17" t="s">
        <v>116</v>
      </c>
      <c r="P39" s="79"/>
      <c r="Q39" s="79"/>
      <c r="R39" s="79"/>
      <c r="S39" s="79"/>
      <c r="T39" s="79"/>
      <c r="U39" s="79"/>
      <c r="W39" s="3">
        <v>1</v>
      </c>
    </row>
    <row r="40" spans="2:23" ht="21" customHeight="1">
      <c r="B40" s="286"/>
      <c r="C40" s="70"/>
      <c r="D40" s="59" t="str" cm="1">
        <f t="array" ref="D40">IF(ROW()=ROW(D28),C31,INDEX(E28:E41,ROW()-ROW(D28)))</f>
        <v/>
      </c>
      <c r="E40" s="114" t="str">
        <f>IF(OR(D40="",C30="",C30&lt;=0,F40=""),"",TRIM(MID(D40,LEN(F40)+1+IF(MID(D40,LEN(F40)+1,1)=" ",1,0),99999)))</f>
        <v/>
      </c>
      <c r="F40" s="59" t="str">
        <f>IF(OR(G40="",G40=0,G40="0"),"",IF(LEN(G40)&lt;=C30,G40,IF(LEN(SUBSTITUTE(H40," ",""))=C30+1,LEFT(G40,C30),LEFT(G40,FIND("§",SUBSTITUTE(H40," ","§",LEN(H40)-LEN(SUBSTITUTE(H40," ",""))))-1))))</f>
        <v/>
      </c>
      <c r="G40" s="59" t="str">
        <f t="shared" si="3"/>
        <v/>
      </c>
      <c r="H40" s="59" t="str">
        <f>IF(OR(G40="",G40=0,G40="0"),"",LEFT(G40,C30+1))</f>
        <v/>
      </c>
      <c r="I40" s="117">
        <f>IF(LEN(TRIM(J40))&gt;0,MAX(I13:I39)+1,"")</f>
        <v>27</v>
      </c>
      <c r="J40" s="146" t="str">
        <v>Laissez cuire 2 min en les retournant.</v>
      </c>
      <c r="K40" s="233" t="s">
        <v>152</v>
      </c>
      <c r="L40" s="63" t="str">
        <f t="shared" si="5"/>
        <v>6 mots</v>
      </c>
      <c r="M40" s="242" t="str">
        <f t="shared" si="4"/>
        <v>30 car.</v>
      </c>
      <c r="O40" s="79"/>
      <c r="P40" s="79"/>
      <c r="Q40" s="79"/>
      <c r="R40" s="79"/>
      <c r="S40" s="79"/>
      <c r="T40" s="79"/>
      <c r="U40" s="79"/>
      <c r="W40" s="3">
        <v>1</v>
      </c>
    </row>
    <row r="41" spans="2:23" ht="21" customHeight="1">
      <c r="B41" s="286"/>
      <c r="C41" s="70"/>
      <c r="D41" s="59" t="str" cm="1">
        <f t="array" ref="D41">IF(ROW()=ROW(D28),C31,INDEX(E28:E41,ROW()-ROW(D28)))</f>
        <v/>
      </c>
      <c r="E41" s="114" t="str">
        <f>IF(OR(D41="",C30="",C30&lt;=0,F41=""),"",TRIM(MID(D41,LEN(F41)+1+IF(MID(D41,LEN(F41)+1,1)=" ",1,0),99999)))</f>
        <v/>
      </c>
      <c r="F41" s="59" t="str">
        <f>IF(OR(G41="",G41=0,G41="0"),"",IF(LEN(G41)&lt;=C30,G41,IF(LEN(SUBSTITUTE(H41," ",""))=C30+1,LEFT(G41,C30),LEFT(G41,FIND("§",SUBSTITUTE(H41," ","§",LEN(H41)-LEN(SUBSTITUTE(H41," ",""))))-1))))</f>
        <v/>
      </c>
      <c r="G41" s="59" t="str">
        <f t="shared" si="3"/>
        <v/>
      </c>
      <c r="H41" s="59" t="str">
        <f>IF(OR(G41="",G41=0,G41="0"),"",LEFT(G41,C30+1))</f>
        <v/>
      </c>
      <c r="I41" s="117">
        <f>IF(LEN(TRIM(J41))&gt;0,MAX(I13:I40)+1,"")</f>
        <v>28</v>
      </c>
      <c r="J41" s="146" t="str">
        <v>Egouttez sur un papier absorbant, saupoudrez de sucre et dégustez.</v>
      </c>
      <c r="K41" s="233" t="s">
        <v>153</v>
      </c>
      <c r="L41" s="63" t="str">
        <f t="shared" si="5"/>
        <v>18 mots</v>
      </c>
      <c r="M41" s="242" t="str">
        <f t="shared" si="4"/>
        <v>92 car.</v>
      </c>
      <c r="O41" s="79" t="s">
        <v>117</v>
      </c>
      <c r="P41" s="79"/>
      <c r="Q41" s="79"/>
      <c r="R41" s="79"/>
      <c r="S41" s="79"/>
      <c r="T41" s="79"/>
      <c r="U41" s="79"/>
      <c r="W41" s="3">
        <v>1</v>
      </c>
    </row>
    <row r="42" spans="2:23" ht="21" customHeight="1">
      <c r="B42" s="286"/>
      <c r="C42" s="113" t="str">
        <f>IF(TRIM(SUBSTITUTE(K16,CHAR(160),""))="","",K16)</f>
        <v>►</v>
      </c>
      <c r="D42" s="59" t="str" cm="1">
        <f t="array" ref="D42">IF(ROW()=ROW(D42),C45,INDEX(E42:E55,ROW()-ROW(D42)))</f>
        <v>►</v>
      </c>
      <c r="E42" s="114" t="str">
        <f>IF(OR(D42="",C44="",C44&lt;=0,F42=""),"",TRIM(MID(D42,LEN(F42)+1+IF(MID(D42,LEN(F42)+1,1)=" ",1,0),99999)))</f>
        <v/>
      </c>
      <c r="F42" s="59" t="str">
        <f>IF(OR(G42="",G42=0,G42="0"),"",IF(LEN(G42)&lt;=C44,G42,IF(LEN(SUBSTITUTE(H42," ",""))=C44+1,LEFT(G42,C44),LEFT(G42,FIND("§",SUBSTITUTE(H42," ","§",LEN(H42)-LEN(SUBSTITUTE(H42," ",""))))-1))))</f>
        <v>►</v>
      </c>
      <c r="G42" s="59" t="str">
        <f t="shared" si="3"/>
        <v>►</v>
      </c>
      <c r="H42" s="59" t="str">
        <f>IF(OR(G42="",G42=0,G42="0"),"",LEFT(G42,C44+1))</f>
        <v>►</v>
      </c>
      <c r="I42" s="117">
        <f>IF(LEN(TRIM(J42))&gt;0,MAX(I13:I41)+1,"")</f>
        <v>29</v>
      </c>
      <c r="J42" s="146" t="str">
        <v>►</v>
      </c>
      <c r="K42" s="233" t="s">
        <v>154</v>
      </c>
      <c r="L42" s="63" t="str">
        <f t="shared" si="5"/>
        <v>7 mots</v>
      </c>
      <c r="M42" s="242" t="str">
        <f t="shared" si="4"/>
        <v>32 car.</v>
      </c>
      <c r="O42" s="79" t="s">
        <v>118</v>
      </c>
      <c r="P42" s="79"/>
      <c r="Q42" s="79"/>
      <c r="R42" s="79"/>
      <c r="S42" s="79"/>
      <c r="T42" s="79"/>
      <c r="U42" s="79"/>
      <c r="W42" s="3">
        <v>1</v>
      </c>
    </row>
    <row r="43" spans="2:23" ht="21" customHeight="1">
      <c r="B43" s="286"/>
      <c r="C43" s="70" t="str">
        <f>TRIM(SUBSTITUTE(SUBSTITUTE(SUBSTITUTE(SUBSTITUTE(SUBSTITUTE(SUBSTITUTE(SUBSTITUTE(SUBSTITUTE(SUBSTITUTE(CLEAN(IF(OR(LEFT(C42,1)="-",LEFT(C42,1)="="),MID(C42,2,99999),C42)),"—","-"),"–","-"),CHAR(160)," "),CHAR(9)," "),CHAR(13)," "),CHAR(10)," ")," "," ")," "," ")," "," "))</f>
        <v>►</v>
      </c>
      <c r="D43" s="59" t="str" cm="1">
        <f t="array" ref="D43">IF(ROW()=ROW(D42),C45,INDEX(E42:E55,ROW()-ROW(D42)))</f>
        <v/>
      </c>
      <c r="E43" s="114" t="str">
        <f>IF(OR(D43="",C44="",C44&lt;=0,F43=""),"",TRIM(MID(D43,LEN(F43)+1+IF(MID(D43,LEN(F43)+1,1)=" ",1,0),99999)))</f>
        <v/>
      </c>
      <c r="F43" s="59" t="str">
        <f>IF(OR(G43="",G43=0,G43="0"),"",IF(LEN(G43)&lt;=C44,G43,IF(LEN(SUBSTITUTE(H43," ",""))=C44+1,LEFT(G43,C44),LEFT(G43,FIND("§",SUBSTITUTE(H43," ","§",LEN(H43)-LEN(SUBSTITUTE(H43," ",""))))-1))))</f>
        <v/>
      </c>
      <c r="G43" s="59" t="str">
        <f t="shared" si="3"/>
        <v/>
      </c>
      <c r="H43" s="59" t="str">
        <f>IF(OR(G43="",G43=0,G43="0"),"",LEFT(G43,C44+1))</f>
        <v/>
      </c>
      <c r="I43" s="117">
        <f>IF(LEN(TRIM(J43))&gt;0,MAX(I13:I42)+1,"")</f>
        <v>30</v>
      </c>
      <c r="J43" s="146" t="str">
        <v>Ces fiches Excel pour les métiers de bouche ont été traduites en anglais et en espagnol avec l’aide d’une IA. Elles</v>
      </c>
      <c r="K43" s="233" t="s">
        <v>155</v>
      </c>
      <c r="L43" s="63" t="str">
        <f t="shared" si="5"/>
        <v>10 mots</v>
      </c>
      <c r="M43" s="242" t="str">
        <f t="shared" si="4"/>
        <v>57 car.</v>
      </c>
      <c r="O43" s="79"/>
      <c r="P43" s="79"/>
      <c r="Q43" s="79"/>
      <c r="R43" s="79"/>
      <c r="S43" s="79"/>
      <c r="T43" s="79"/>
      <c r="U43" s="79"/>
      <c r="W43" s="3">
        <v>1</v>
      </c>
    </row>
    <row r="44" spans="2:23" ht="21" customHeight="1">
      <c r="B44" s="286"/>
      <c r="C44" s="121">
        <f>C11</f>
        <v>120</v>
      </c>
      <c r="D44" s="59" t="str" cm="1">
        <f t="array" ref="D44">IF(ROW()=ROW(D42),C45,INDEX(E42:E55,ROW()-ROW(D42)))</f>
        <v/>
      </c>
      <c r="E44" s="114" t="str">
        <f>IF(OR(D44="",C44="",C44&lt;=0,F44=""),"",TRIM(MID(D44,LEN(F44)+1+IF(MID(D44,LEN(F44)+1,1)=" ",1,0),99999)))</f>
        <v/>
      </c>
      <c r="F44" s="59" t="str">
        <f>IF(OR(G44="",G44=0,G44="0"),"",IF(LEN(G44)&lt;=C44,G44,IF(LEN(SUBSTITUTE(H44," ",""))=C44+1,LEFT(G44,C44),LEFT(G44,FIND("§",SUBSTITUTE(H44," ","§",LEN(H44)-LEN(SUBSTITUTE(H44," ",""))))-1))))</f>
        <v/>
      </c>
      <c r="G44" s="59" t="str">
        <f t="shared" si="3"/>
        <v/>
      </c>
      <c r="H44" s="59" t="str">
        <f>IF(OR(G44="",G44=0,G44="0"),"",LEFT(G44,C44+1))</f>
        <v/>
      </c>
      <c r="I44" s="117">
        <f>IF(LEN(TRIM(J44))&gt;0,MAX(I13:I43)+1,"")</f>
        <v>31</v>
      </c>
      <c r="J44" s="146" t="str">
        <v>peuvent aussi servir de support en cours de langue pour repérer les erreurs de traduction, discuter des nuances et</v>
      </c>
      <c r="K44" s="234" t="s">
        <v>135</v>
      </c>
      <c r="L44" s="63" t="str">
        <f t="shared" si="5"/>
        <v>1 mot</v>
      </c>
      <c r="M44" s="242" t="str">
        <f t="shared" si="4"/>
        <v>1 car.</v>
      </c>
      <c r="O44" s="127" t="s">
        <v>119</v>
      </c>
      <c r="P44" s="79"/>
      <c r="Q44" s="79"/>
      <c r="R44" s="79"/>
      <c r="S44" s="79"/>
      <c r="T44" s="79"/>
      <c r="U44" s="79"/>
      <c r="W44" s="3">
        <v>1</v>
      </c>
    </row>
    <row r="45" spans="2:23" ht="21" customHeight="1">
      <c r="B45" s="286"/>
      <c r="C45" s="70" t="str">
        <f>IF(UPPER(TRIM(C12))="X",C49,C43)</f>
        <v>►</v>
      </c>
      <c r="D45" s="59" t="str" cm="1">
        <f t="array" ref="D45">IF(ROW()=ROW(D42),C45,INDEX(E42:E55,ROW()-ROW(D42)))</f>
        <v/>
      </c>
      <c r="E45" s="114" t="str">
        <f>IF(OR(D45="",C44="",C44&lt;=0,F45=""),"",TRIM(MID(D45,LEN(F45)+1+IF(MID(D45,LEN(F45)+1,1)=" ",1,0),99999)))</f>
        <v/>
      </c>
      <c r="F45" s="59" t="str">
        <f>IF(OR(G45="",G45=0,G45="0"),"",IF(LEN(G45)&lt;=C44,G45,IF(LEN(SUBSTITUTE(H45," ",""))=C44+1,LEFT(G45,C44),LEFT(G45,FIND("§",SUBSTITUTE(H45," ","§",LEN(H45)-LEN(SUBSTITUTE(H45," ",""))))-1))))</f>
        <v/>
      </c>
      <c r="G45" s="59" t="str">
        <f t="shared" si="3"/>
        <v/>
      </c>
      <c r="H45" s="59" t="str">
        <f>IF(OR(G45="",G45=0,G45="0"),"",LEFT(G45,C44+1))</f>
        <v/>
      </c>
      <c r="I45" s="117">
        <f>IF(LEN(TRIM(J45))&gt;0,MAX(I13:I44)+1,"")</f>
        <v>32</v>
      </c>
      <c r="J45" s="146" t="str">
        <v>illustrer les limites de l’IA… tout en parlant cuisine.</v>
      </c>
      <c r="K45" s="233" t="s">
        <v>156</v>
      </c>
      <c r="L45" s="63" t="str">
        <f t="shared" si="5"/>
        <v>49 mots</v>
      </c>
      <c r="M45" s="242" t="str">
        <f t="shared" si="4"/>
        <v>238 car.</v>
      </c>
      <c r="O45" s="127" t="s">
        <v>120</v>
      </c>
      <c r="P45" s="79"/>
      <c r="Q45" s="79"/>
      <c r="R45" s="79"/>
      <c r="S45" s="79"/>
      <c r="T45" s="79"/>
      <c r="U45" s="79"/>
      <c r="W45" s="3">
        <v>1</v>
      </c>
    </row>
    <row r="46" spans="2:23" ht="21" customHeight="1">
      <c r="B46" s="286"/>
      <c r="C46" s="123" t="str">
        <f>TRIM(SUBSTITUTE(SUBSTITUTE(SUBSTITUTE(SUBSTITUTE(SUBSTITUTE(SUBSTITUTE(SUBSTITUTE(SUBSTITUTE(SUBSTITUTE(SUBSTITUTE(C43,","," "),";"," "),":"," "),"!"," "),"?"," "),"…"," "),"»"," "),"«"," "),"/"," "),"."," "))</f>
        <v>►</v>
      </c>
      <c r="D46" s="59" t="str" cm="1">
        <f t="array" ref="D46">IF(ROW()=ROW(D42),C45,INDEX(E42:E55,ROW()-ROW(D42)))</f>
        <v/>
      </c>
      <c r="E46" s="114" t="str">
        <f>IF(OR(D46="",C44="",C44&lt;=0,F46=""),"",TRIM(MID(D46,LEN(F46)+1+IF(MID(D46,LEN(F46)+1,1)=" ",1,0),99999)))</f>
        <v/>
      </c>
      <c r="F46" s="59" t="str">
        <f>IF(OR(G46="",G46=0,G46="0"),"",IF(LEN(G46)&lt;=C44,G46,IF(LEN(SUBSTITUTE(H46," ",""))=C44+1,LEFT(G46,C44),LEFT(G46,FIND("§",SUBSTITUTE(H46," ","§",LEN(H46)-LEN(SUBSTITUTE(H46," ",""))))-1))))</f>
        <v/>
      </c>
      <c r="G46" s="59" t="str">
        <f t="shared" si="3"/>
        <v/>
      </c>
      <c r="H46" s="59" t="str">
        <f>IF(OR(G46="",G46=0,G46="0"),"",LEFT(G46,C44+1))</f>
        <v/>
      </c>
      <c r="I46" s="117" t="str">
        <f>IF(LEN(TRIM(J46))&gt;0,MAX(I13:I45)+1,"")</f>
        <v/>
      </c>
      <c r="J46" s="146"/>
      <c r="K46" s="233"/>
      <c r="L46" s="63" t="str">
        <f t="shared" si="5"/>
        <v/>
      </c>
      <c r="M46" s="242" t="str">
        <f t="shared" si="4"/>
        <v/>
      </c>
      <c r="O46" s="128" t="s">
        <v>121</v>
      </c>
      <c r="P46" s="79"/>
      <c r="Q46" s="79"/>
      <c r="R46" s="79"/>
      <c r="S46" s="79"/>
      <c r="T46" s="79"/>
      <c r="U46" s="79"/>
      <c r="W46" s="3">
        <v>1</v>
      </c>
    </row>
    <row r="47" spans="2:23" ht="21" customHeight="1">
      <c r="B47" s="286"/>
      <c r="C47" s="59" t="str">
        <f>TRIM(SUBSTITUTE(SUBSTITUTE(SUBSTITUTE(SUBSTITUTE(SUBSTITUTE(SUBSTITUTE(SUBSTITUTE(SUBSTITUTE(C46,"("," "),")"," "),CHAR(34)," "),"-"," "),"_"," "),"&lt;"," "),"&gt;"," "),"="," "))</f>
        <v>►</v>
      </c>
      <c r="D47" s="59" t="str" cm="1">
        <f t="array" ref="D47">IF(ROW()=ROW(D42),C45,INDEX(E42:E55,ROW()-ROW(D42)))</f>
        <v/>
      </c>
      <c r="E47" s="114" t="str">
        <f>IF(OR(D47="",C44="",C44&lt;=0,F47=""),"",TRIM(MID(D47,LEN(F47)+1+IF(MID(D47,LEN(F47)+1,1)=" ",1,0),99999)))</f>
        <v/>
      </c>
      <c r="F47" s="59" t="str">
        <f>IF(OR(G47="",G47=0,G47="0"),"",IF(LEN(G47)&lt;=C44,G47,IF(LEN(SUBSTITUTE(H47," ",""))=C44+1,LEFT(G47,C44),LEFT(G47,FIND("§",SUBSTITUTE(H47," ","§",LEN(H47)-LEN(SUBSTITUTE(H47," ",""))))-1))))</f>
        <v/>
      </c>
      <c r="G47" s="59" t="str">
        <f t="shared" si="3"/>
        <v/>
      </c>
      <c r="H47" s="59" t="str">
        <f>IF(OR(G47="",G47=0,G47="0"),"",LEFT(G47,C44+1))</f>
        <v/>
      </c>
      <c r="I47" s="117" t="str">
        <f>IF(LEN(TRIM(J47))&gt;0,MAX(I13:I46)+1,"")</f>
        <v/>
      </c>
      <c r="J47" s="146"/>
      <c r="K47" s="233"/>
      <c r="L47" s="63" t="str">
        <f t="shared" si="5"/>
        <v/>
      </c>
      <c r="M47" s="242" t="str">
        <f t="shared" si="4"/>
        <v/>
      </c>
      <c r="O47" s="79" t="s">
        <v>122</v>
      </c>
      <c r="P47" s="79"/>
      <c r="Q47" s="79"/>
      <c r="R47" s="79"/>
      <c r="S47" s="79"/>
      <c r="T47" s="79"/>
      <c r="U47" s="79"/>
      <c r="W47" s="3">
        <v>1</v>
      </c>
    </row>
    <row r="48" spans="2:23" ht="21" customHeight="1">
      <c r="B48" s="286"/>
      <c r="C48" s="70" t="str">
        <f>TRIM(SUBSTITUTE(SUBSTITUTE(SUBSTITUTE(SUBSTITUTE(C47,"►"," "),"▼"," "),"▲"," "),"◄"," "))</f>
        <v/>
      </c>
      <c r="D48" s="59" t="str" cm="1">
        <f t="array" ref="D48">IF(ROW()=ROW(D42),C45,INDEX(E42:E55,ROW()-ROW(D42)))</f>
        <v/>
      </c>
      <c r="E48" s="114" t="str">
        <f>IF(OR(D48="",C44="",C44&lt;=0,F48=""),"",TRIM(MID(D48,LEN(F48)+1+IF(MID(D48,LEN(F48)+1,1)=" ",1,0),99999)))</f>
        <v/>
      </c>
      <c r="F48" s="59" t="str">
        <f>IF(OR(G48="",G48=0,G48="0"),"",IF(LEN(G48)&lt;=C44,G48,IF(LEN(SUBSTITUTE(H48," ",""))=C44+1,LEFT(G48,C44),LEFT(G48,FIND("§",SUBSTITUTE(H48," ","§",LEN(H48)-LEN(SUBSTITUTE(H48," ",""))))-1))))</f>
        <v/>
      </c>
      <c r="G48" s="59" t="str">
        <f t="shared" si="3"/>
        <v/>
      </c>
      <c r="H48" s="59" t="str">
        <f>IF(OR(G48="",G48=0,G48="0"),"",LEFT(G48,C44+1))</f>
        <v/>
      </c>
      <c r="I48" s="117" t="str">
        <f>IF(LEN(TRIM(J48))&gt;0,MAX(I13:I47)+1,"")</f>
        <v/>
      </c>
      <c r="J48" s="146"/>
      <c r="K48" s="233"/>
      <c r="L48" s="63" t="str">
        <f t="shared" si="5"/>
        <v/>
      </c>
      <c r="M48" s="242" t="str">
        <f t="shared" si="4"/>
        <v/>
      </c>
      <c r="O48" s="79" t="s">
        <v>123</v>
      </c>
      <c r="P48" s="79"/>
      <c r="Q48" s="79"/>
      <c r="R48" s="79"/>
      <c r="S48" s="79"/>
      <c r="T48" s="79"/>
      <c r="U48" s="79"/>
      <c r="W48" s="3">
        <v>1</v>
      </c>
    </row>
    <row r="49" spans="2:23" ht="21" customHeight="1">
      <c r="B49" s="286"/>
      <c r="C49" s="70" t="str">
        <f>TRIM(SUBSTITUTE(SUBSTITUTE(C48,"“"," "),"”"," "))</f>
        <v/>
      </c>
      <c r="D49" s="59" t="str" cm="1">
        <f t="array" ref="D49">IF(ROW()=ROW(D42),C45,INDEX(E42:E55,ROW()-ROW(D42)))</f>
        <v/>
      </c>
      <c r="E49" s="114" t="str">
        <f>IF(OR(D49="",C44="",C44&lt;=0,F49=""),"",TRIM(MID(D49,LEN(F49)+1+IF(MID(D49,LEN(F49)+1,1)=" ",1,0),99999)))</f>
        <v/>
      </c>
      <c r="F49" s="59" t="str">
        <f>IF(OR(G49="",G49=0,G49="0"),"",IF(LEN(G49)&lt;=C44,G49,IF(LEN(SUBSTITUTE(H49," ",""))=C44+1,LEFT(G49,C44),LEFT(G49,FIND("§",SUBSTITUTE(H49," ","§",LEN(H49)-LEN(SUBSTITUTE(H49," ",""))))-1))))</f>
        <v/>
      </c>
      <c r="G49" s="59" t="str">
        <f t="shared" si="3"/>
        <v/>
      </c>
      <c r="H49" s="59" t="str">
        <f>IF(OR(G49="",G49=0,G49="0"),"",LEFT(G49,C44+1))</f>
        <v/>
      </c>
      <c r="I49" s="117" t="str">
        <f>IF(LEN(TRIM(J49))&gt;0,MAX(I13:I48)+1,"")</f>
        <v/>
      </c>
      <c r="J49" s="146"/>
      <c r="K49" s="233"/>
      <c r="L49" s="63" t="str">
        <f t="shared" si="5"/>
        <v/>
      </c>
      <c r="M49" s="242" t="str">
        <f t="shared" si="4"/>
        <v/>
      </c>
      <c r="O49" s="79"/>
      <c r="P49" s="79"/>
      <c r="Q49" s="79"/>
      <c r="R49" s="79"/>
      <c r="S49" s="79"/>
      <c r="T49" s="79"/>
      <c r="U49" s="79"/>
      <c r="W49" s="3">
        <v>1</v>
      </c>
    </row>
    <row r="50" spans="2:23" ht="21" customHeight="1">
      <c r="B50" s="286"/>
      <c r="C50" s="70"/>
      <c r="D50" s="59" t="str" cm="1">
        <f t="array" ref="D50">IF(ROW()=ROW(D42),C45,INDEX(E42:E55,ROW()-ROW(D42)))</f>
        <v/>
      </c>
      <c r="E50" s="114" t="str">
        <f>IF(OR(D50="",C44="",C44&lt;=0,F50=""),"",TRIM(MID(D50,LEN(F50)+1+IF(MID(D50,LEN(F50)+1,1)=" ",1,0),99999)))</f>
        <v/>
      </c>
      <c r="F50" s="59" t="str">
        <f>IF(OR(G50="",G50=0,G50="0"),"",IF(LEN(G50)&lt;=C44,G50,IF(LEN(SUBSTITUTE(H50," ",""))=C44+1,LEFT(G50,C44),LEFT(G50,FIND("§",SUBSTITUTE(H50," ","§",LEN(H50)-LEN(SUBSTITUTE(H50," ",""))))-1))))</f>
        <v/>
      </c>
      <c r="G50" s="59" t="str">
        <f t="shared" si="3"/>
        <v/>
      </c>
      <c r="H50" s="59" t="str">
        <f>IF(OR(G50="",G50=0,G50="0"),"",LEFT(G50,C44+1))</f>
        <v/>
      </c>
      <c r="I50" s="117" t="str">
        <f>IF(LEN(TRIM(J50))&gt;0,MAX(I13:I49)+1,"")</f>
        <v/>
      </c>
      <c r="J50" s="146"/>
      <c r="K50" s="233"/>
      <c r="L50" s="63" t="str">
        <f t="shared" si="5"/>
        <v/>
      </c>
      <c r="M50" s="242" t="str">
        <f t="shared" si="4"/>
        <v/>
      </c>
      <c r="O50" s="129" t="s">
        <v>124</v>
      </c>
      <c r="P50" s="79"/>
      <c r="Q50" s="79"/>
      <c r="R50" s="79"/>
      <c r="S50" s="79"/>
      <c r="T50" s="79"/>
      <c r="U50" s="79"/>
      <c r="W50" s="3">
        <v>1</v>
      </c>
    </row>
    <row r="51" spans="2:23" ht="21" customHeight="1">
      <c r="B51" s="286"/>
      <c r="C51" s="70"/>
      <c r="D51" s="59" t="str" cm="1">
        <f t="array" ref="D51">IF(ROW()=ROW(D42),C45,INDEX(E42:E55,ROW()-ROW(D42)))</f>
        <v/>
      </c>
      <c r="E51" s="114" t="str">
        <f>IF(OR(D51="",C44="",C44&lt;=0,F51=""),"",TRIM(MID(D51,LEN(F51)+1+IF(MID(D51,LEN(F51)+1,1)=" ",1,0),99999)))</f>
        <v/>
      </c>
      <c r="F51" s="59" t="str">
        <f>IF(OR(G51="",G51=0,G51="0"),"",IF(LEN(G51)&lt;=C44,G51,IF(LEN(SUBSTITUTE(H51," ",""))=C44+1,LEFT(G51,C44),LEFT(G51,FIND("§",SUBSTITUTE(H51," ","§",LEN(H51)-LEN(SUBSTITUTE(H51," ",""))))-1))))</f>
        <v/>
      </c>
      <c r="G51" s="59" t="str">
        <f t="shared" si="3"/>
        <v/>
      </c>
      <c r="H51" s="59" t="str">
        <f>IF(OR(G51="",G51=0,G51="0"),"",LEFT(G51,C44+1))</f>
        <v/>
      </c>
      <c r="I51" s="117" t="str">
        <f>IF(LEN(TRIM(J51))&gt;0,MAX(I13:I50)+1,"")</f>
        <v/>
      </c>
      <c r="J51" s="146"/>
      <c r="K51" s="233"/>
      <c r="L51" s="63" t="str">
        <f t="shared" si="5"/>
        <v/>
      </c>
      <c r="M51" s="242" t="str">
        <f t="shared" si="4"/>
        <v/>
      </c>
      <c r="O51" s="130" t="s">
        <v>125</v>
      </c>
      <c r="P51" s="79"/>
      <c r="Q51" s="79"/>
      <c r="R51" s="79"/>
      <c r="S51" s="79"/>
      <c r="T51" s="79"/>
      <c r="U51" s="79"/>
      <c r="W51" s="3">
        <v>1</v>
      </c>
    </row>
    <row r="52" spans="2:23" ht="21" customHeight="1">
      <c r="B52" s="286"/>
      <c r="C52" s="70"/>
      <c r="D52" s="59" t="str" cm="1">
        <f t="array" ref="D52">IF(ROW()=ROW(D42),C45,INDEX(E42:E55,ROW()-ROW(D42)))</f>
        <v/>
      </c>
      <c r="E52" s="114" t="str">
        <f>IF(OR(D52="",C44="",C44&lt;=0,F52=""),"",TRIM(MID(D52,LEN(F52)+1+IF(MID(D52,LEN(F52)+1,1)=" ",1,0),99999)))</f>
        <v/>
      </c>
      <c r="F52" s="59" t="str">
        <f>IF(OR(G52="",G52=0,G52="0"),"",IF(LEN(G52)&lt;=C44,G52,IF(LEN(SUBSTITUTE(H52," ",""))=C44+1,LEFT(G52,C44),LEFT(G52,FIND("§",SUBSTITUTE(H52," ","§",LEN(H52)-LEN(SUBSTITUTE(H52," ",""))))-1))))</f>
        <v/>
      </c>
      <c r="G52" s="59" t="str">
        <f t="shared" si="3"/>
        <v/>
      </c>
      <c r="H52" s="59" t="str">
        <f>IF(OR(G52="",G52=0,G52="0"),"",LEFT(G52,C44+1))</f>
        <v/>
      </c>
      <c r="I52" s="117" t="str">
        <f>IF(LEN(TRIM(J52))&gt;0,MAX(I13:I51)+1,"")</f>
        <v/>
      </c>
      <c r="J52" s="146"/>
      <c r="K52" s="233"/>
      <c r="L52" s="63" t="str">
        <f t="shared" si="5"/>
        <v/>
      </c>
      <c r="M52" s="242" t="str">
        <f t="shared" si="4"/>
        <v/>
      </c>
      <c r="O52" s="130" t="s">
        <v>126</v>
      </c>
      <c r="P52" s="79"/>
      <c r="Q52" s="79"/>
      <c r="R52" s="79"/>
      <c r="S52" s="79"/>
      <c r="T52" s="79"/>
      <c r="U52" s="79"/>
      <c r="W52" s="3">
        <v>1</v>
      </c>
    </row>
    <row r="53" spans="2:23" ht="21" customHeight="1">
      <c r="B53" s="286"/>
      <c r="C53" s="70"/>
      <c r="D53" s="59" t="str" cm="1">
        <f t="array" ref="D53">IF(ROW()=ROW(D42),C45,INDEX(E42:E55,ROW()-ROW(D42)))</f>
        <v/>
      </c>
      <c r="E53" s="114" t="str">
        <f>IF(OR(D53="",C44="",C44&lt;=0,F53=""),"",TRIM(MID(D53,LEN(F53)+1+IF(MID(D53,LEN(F53)+1,1)=" ",1,0),99999)))</f>
        <v/>
      </c>
      <c r="F53" s="59" t="str">
        <f>IF(OR(G53="",G53=0,G53="0"),"",IF(LEN(G53)&lt;=C44,G53,IF(LEN(SUBSTITUTE(H53," ",""))=C44+1,LEFT(G53,C44),LEFT(G53,FIND("§",SUBSTITUTE(H53," ","§",LEN(H53)-LEN(SUBSTITUTE(H53," ",""))))-1))))</f>
        <v/>
      </c>
      <c r="G53" s="59" t="str">
        <f t="shared" si="3"/>
        <v/>
      </c>
      <c r="H53" s="59" t="str">
        <f>IF(OR(G53="",G53=0,G53="0"),"",LEFT(G53,C44+1))</f>
        <v/>
      </c>
      <c r="I53" s="117" t="str">
        <f>IF(LEN(TRIM(J53))&gt;0,MAX(I13:I52)+1,"")</f>
        <v/>
      </c>
      <c r="J53" s="146"/>
      <c r="K53" s="233"/>
      <c r="L53" s="63" t="str">
        <f t="shared" si="5"/>
        <v/>
      </c>
      <c r="M53" s="242" t="str">
        <f t="shared" si="4"/>
        <v/>
      </c>
      <c r="O53" s="131" t="s">
        <v>127</v>
      </c>
      <c r="P53" s="79"/>
      <c r="Q53" s="79"/>
      <c r="R53" s="79"/>
      <c r="S53" s="79"/>
      <c r="T53" s="79"/>
      <c r="U53" s="79"/>
      <c r="W53" s="3">
        <v>1</v>
      </c>
    </row>
    <row r="54" spans="2:23" ht="21" customHeight="1">
      <c r="B54" s="286"/>
      <c r="C54" s="70"/>
      <c r="D54" s="59" t="str" cm="1">
        <f t="array" ref="D54">IF(ROW()=ROW(D42),C45,INDEX(E42:E55,ROW()-ROW(D42)))</f>
        <v/>
      </c>
      <c r="E54" s="114" t="str">
        <f>IF(OR(D54="",C44="",C44&lt;=0,F54=""),"",TRIM(MID(D54,LEN(F54)+1+IF(MID(D54,LEN(F54)+1,1)=" ",1,0),99999)))</f>
        <v/>
      </c>
      <c r="F54" s="59" t="str">
        <f>IF(OR(G54="",G54=0,G54="0"),"",IF(LEN(G54)&lt;=C44,G54,IF(LEN(SUBSTITUTE(H54," ",""))=C44+1,LEFT(G54,C44),LEFT(G54,FIND("§",SUBSTITUTE(H54," ","§",LEN(H54)-LEN(SUBSTITUTE(H54," ",""))))-1))))</f>
        <v/>
      </c>
      <c r="G54" s="59" t="str">
        <f t="shared" si="3"/>
        <v/>
      </c>
      <c r="H54" s="59" t="str">
        <f>IF(OR(G54="",G54=0,G54="0"),"",LEFT(G54,C44+1))</f>
        <v/>
      </c>
      <c r="I54" s="117" t="str">
        <f>IF(LEN(TRIM(J54))&gt;0,MAX(I13:I53)+1,"")</f>
        <v/>
      </c>
      <c r="J54" s="146"/>
      <c r="K54" s="233"/>
      <c r="L54" s="63" t="str">
        <f t="shared" si="5"/>
        <v/>
      </c>
      <c r="M54" s="242" t="str">
        <f t="shared" si="4"/>
        <v/>
      </c>
      <c r="O54" s="130" t="s">
        <v>128</v>
      </c>
      <c r="P54" s="79"/>
      <c r="Q54" s="79"/>
      <c r="R54" s="79"/>
      <c r="S54" s="79"/>
      <c r="T54" s="79"/>
      <c r="U54" s="79"/>
      <c r="W54" s="3">
        <v>1</v>
      </c>
    </row>
    <row r="55" spans="2:23" ht="21" customHeight="1">
      <c r="B55" s="286"/>
      <c r="C55" s="70"/>
      <c r="D55" s="59" t="str" cm="1">
        <f t="array" ref="D55">IF(ROW()=ROW(D42),C45,INDEX(E42:E55,ROW()-ROW(D42)))</f>
        <v/>
      </c>
      <c r="E55" s="114" t="str">
        <f>IF(OR(D55="",C44="",C44&lt;=0,F55=""),"",TRIM(MID(D55,LEN(F55)+1+IF(MID(D55,LEN(F55)+1,1)=" ",1,0),99999)))</f>
        <v/>
      </c>
      <c r="F55" s="59" t="str">
        <f>IF(OR(G55="",G55=0,G55="0"),"",IF(LEN(G55)&lt;=C44,G55,IF(LEN(SUBSTITUTE(H55," ",""))=C44+1,LEFT(G55,C44),LEFT(G55,FIND("§",SUBSTITUTE(H55," ","§",LEN(H55)-LEN(SUBSTITUTE(H55," ",""))))-1))))</f>
        <v/>
      </c>
      <c r="G55" s="59" t="str">
        <f t="shared" si="3"/>
        <v/>
      </c>
      <c r="H55" s="59" t="str">
        <f>IF(OR(G55="",G55=0,G55="0"),"",LEFT(G55,C44+1))</f>
        <v/>
      </c>
      <c r="I55" s="117" t="str">
        <f>IF(LEN(TRIM(J55))&gt;0,MAX(I13:I54)+1,"")</f>
        <v/>
      </c>
      <c r="J55" s="146"/>
      <c r="K55" s="233"/>
      <c r="L55" s="63" t="str">
        <f t="shared" si="5"/>
        <v/>
      </c>
      <c r="M55" s="242" t="str">
        <f t="shared" si="4"/>
        <v/>
      </c>
      <c r="O55" s="131" t="s">
        <v>129</v>
      </c>
      <c r="P55" s="79"/>
      <c r="Q55" s="79"/>
      <c r="R55" s="79"/>
      <c r="S55" s="79"/>
      <c r="T55" s="79"/>
      <c r="U55" s="79"/>
      <c r="W55" s="3">
        <v>1</v>
      </c>
    </row>
    <row r="56" spans="2:23" ht="21" customHeight="1">
      <c r="B56" s="286"/>
      <c r="C56" s="113" t="str">
        <f>IF(TRIM(SUBSTITUTE(K17,CHAR(160),""))="","",K17)</f>
        <v>Portez à ébullition, puis baissez le feu et</v>
      </c>
      <c r="D56" s="59" t="str" cm="1">
        <f t="array" ref="D56">IF(ROW()=ROW(D56),C59,INDEX(E56:E69,ROW()-ROW(D56)))</f>
        <v>Portez à ébullition, puis baissez le feu et</v>
      </c>
      <c r="E56" s="114" t="str">
        <f>IF(OR(D56="",C58="",C58&lt;=0,F56=""),"",TRIM(MID(D56,LEN(F56)+1+IF(MID(D56,LEN(F56)+1,1)=" ",1,0),99999)))</f>
        <v/>
      </c>
      <c r="F56" s="59" t="str">
        <f>IF(OR(G56="",G56=0,G56="0"),"",IF(LEN(G56)&lt;=C58,G56,IF(LEN(SUBSTITUTE(H56," ",""))=C58+1,LEFT(G56,C58),LEFT(G56,FIND("§",SUBSTITUTE(H56," ","§",LEN(H56)-LEN(SUBSTITUTE(H56," ",""))))-1))))</f>
        <v>Portez à ébullition, puis baissez le feu et</v>
      </c>
      <c r="G56" s="59" t="str">
        <f t="shared" si="3"/>
        <v>Portez à ébullition, puis baissez le feu et</v>
      </c>
      <c r="H56" s="59" t="str">
        <f>IF(OR(G56="",G56=0,G56="0"),"",LEFT(G56,C58+1))</f>
        <v>Portez à ébullition, puis baissez le feu et</v>
      </c>
      <c r="I56" s="117" t="str">
        <f>IF(LEN(TRIM(J56))&gt;0,MAX(I13:I55)+1,"")</f>
        <v/>
      </c>
      <c r="J56" s="146"/>
      <c r="K56" s="233"/>
      <c r="L56" s="63" t="str">
        <f t="shared" si="5"/>
        <v/>
      </c>
      <c r="M56" s="242" t="str">
        <f t="shared" si="4"/>
        <v/>
      </c>
      <c r="O56" s="130" t="s">
        <v>130</v>
      </c>
      <c r="P56" s="79"/>
      <c r="Q56" s="79"/>
      <c r="R56" s="79"/>
      <c r="S56" s="79"/>
      <c r="T56" s="79"/>
      <c r="U56" s="79"/>
      <c r="W56" s="3">
        <v>1</v>
      </c>
    </row>
    <row r="57" spans="2:23" ht="21" customHeight="1">
      <c r="B57" s="286"/>
      <c r="C57" s="70" t="str">
        <f>TRIM(SUBSTITUTE(SUBSTITUTE(SUBSTITUTE(SUBSTITUTE(SUBSTITUTE(SUBSTITUTE(SUBSTITUTE(SUBSTITUTE(SUBSTITUTE(CLEAN(IF(OR(LEFT(C56,1)="-",LEFT(C56,1)="="),MID(C56,2,99999),C56)),"—","-"),"–","-"),CHAR(160)," "),CHAR(9)," "),CHAR(13)," "),CHAR(10)," ")," "," ")," "," ")," "," "))</f>
        <v>Portez à ébullition, puis baissez le feu et</v>
      </c>
      <c r="D57" s="59" t="str" cm="1">
        <f t="array" ref="D57">IF(ROW()=ROW(D56),C59,INDEX(E56:E69,ROW()-ROW(D56)))</f>
        <v/>
      </c>
      <c r="E57" s="114" t="str">
        <f>IF(OR(D57="",C58="",C58&lt;=0,F57=""),"",TRIM(MID(D57,LEN(F57)+1+IF(MID(D57,LEN(F57)+1,1)=" ",1,0),99999)))</f>
        <v/>
      </c>
      <c r="F57" s="59" t="str">
        <f>IF(OR(G57="",G57=0,G57="0"),"",IF(LEN(G57)&lt;=C58,G57,IF(LEN(SUBSTITUTE(H57," ",""))=C58+1,LEFT(G57,C58),LEFT(G57,FIND("§",SUBSTITUTE(H57," ","§",LEN(H57)-LEN(SUBSTITUTE(H57," ",""))))-1))))</f>
        <v/>
      </c>
      <c r="G57" s="59" t="str">
        <f t="shared" si="3"/>
        <v/>
      </c>
      <c r="H57" s="59" t="str">
        <f>IF(OR(G57="",G57=0,G57="0"),"",LEFT(G57,C58+1))</f>
        <v/>
      </c>
      <c r="I57" s="117" t="str">
        <f>IF(LEN(TRIM(J57))&gt;0,MAX(I13:I56)+1,"")</f>
        <v/>
      </c>
      <c r="J57" s="146"/>
      <c r="K57" s="233"/>
      <c r="L57" s="63" t="str">
        <f t="shared" si="5"/>
        <v/>
      </c>
      <c r="M57" s="242" t="str">
        <f t="shared" si="4"/>
        <v/>
      </c>
      <c r="O57" s="131" t="s">
        <v>131</v>
      </c>
      <c r="P57" s="79"/>
      <c r="Q57" s="79"/>
      <c r="R57" s="79"/>
      <c r="S57" s="79"/>
      <c r="T57" s="79"/>
      <c r="U57" s="79"/>
      <c r="W57" s="3">
        <v>1</v>
      </c>
    </row>
    <row r="58" spans="2:23" ht="21" customHeight="1" thickBot="1">
      <c r="B58" s="286"/>
      <c r="C58" s="121">
        <f>C11</f>
        <v>120</v>
      </c>
      <c r="D58" s="59" t="str" cm="1">
        <f t="array" ref="D58">IF(ROW()=ROW(D56),C59,INDEX(E56:E69,ROW()-ROW(D56)))</f>
        <v/>
      </c>
      <c r="E58" s="114" t="str">
        <f>IF(OR(D58="",C58="",C58&lt;=0,F58=""),"",TRIM(MID(D58,LEN(F58)+1+IF(MID(D58,LEN(F58)+1,1)=" ",1,0),99999)))</f>
        <v/>
      </c>
      <c r="F58" s="59" t="str">
        <f>IF(OR(G58="",G58=0,G58="0"),"",IF(LEN(G58)&lt;=C58,G58,IF(LEN(SUBSTITUTE(H58," ",""))=C58+1,LEFT(G58,C58),LEFT(G58,FIND("§",SUBSTITUTE(H58," ","§",LEN(H58)-LEN(SUBSTITUTE(H58," ",""))))-1))))</f>
        <v/>
      </c>
      <c r="G58" s="59" t="str">
        <f t="shared" si="3"/>
        <v/>
      </c>
      <c r="H58" s="59" t="str">
        <f>IF(OR(G58="",G58=0,G58="0"),"",LEFT(G58,C58+1))</f>
        <v/>
      </c>
      <c r="I58" s="117" t="str">
        <f>IF(LEN(TRIM(J58))&gt;0,MAX(I13:I57)+1,"")</f>
        <v/>
      </c>
      <c r="J58" s="146"/>
      <c r="K58" s="235"/>
      <c r="L58" s="63" t="str">
        <f t="shared" si="5"/>
        <v/>
      </c>
      <c r="M58" s="242" t="str">
        <f t="shared" si="4"/>
        <v/>
      </c>
      <c r="O58" s="131" t="s">
        <v>132</v>
      </c>
      <c r="P58" s="79"/>
      <c r="Q58" s="79"/>
      <c r="R58" s="79"/>
      <c r="S58" s="79"/>
      <c r="T58" s="79"/>
      <c r="U58" s="79"/>
      <c r="W58" s="3">
        <v>1</v>
      </c>
    </row>
    <row r="59" spans="2:23" ht="21" customHeight="1">
      <c r="B59" s="286"/>
      <c r="C59" s="132" t="str">
        <f>IF(UPPER(TRIM(C12))="X",C63,C57)</f>
        <v>Portez à ébullition, puis baissez le feu et</v>
      </c>
      <c r="D59" s="133" t="str" cm="1">
        <f t="array" ref="D59">IF(ROW()=ROW(D56),C59,INDEX(E56:E69,ROW()-ROW(D56)))</f>
        <v/>
      </c>
      <c r="E59" s="134" t="str">
        <f>IF(OR(D59="",C58="",C58&lt;=0,F59=""),"",TRIM(MID(D59,LEN(F59)+1+IF(MID(D59,LEN(F59)+1,1)=" ",1,0),99999)))</f>
        <v/>
      </c>
      <c r="F59" s="133" t="str">
        <f>IF(OR(G59="",G59=0,G59="0"),"",IF(LEN(G59)&lt;=C58,G59,IF(LEN(SUBSTITUTE(H59," ",""))=C58+1,LEFT(G59,C58),LEFT(G59,FIND("§",SUBSTITUTE(H59," ","§",LEN(H59)-LEN(SUBSTITUTE(H59," ",""))))-1))))</f>
        <v/>
      </c>
      <c r="G59" s="133" t="str">
        <f t="shared" si="3"/>
        <v/>
      </c>
      <c r="H59" s="133" t="str">
        <f>IF(OR(G59="",G59=0,G59="0"),"",LEFT(G59,C58+1))</f>
        <v/>
      </c>
      <c r="I59" s="117" t="str">
        <f>IF(LEN(TRIM(J59))&gt;0,MAX(I13:I58)+1,"")</f>
        <v/>
      </c>
      <c r="J59" s="146"/>
      <c r="K59" s="135">
        <f ca="1">CELL("largeur",K59)</f>
        <v>22</v>
      </c>
      <c r="L59" s="30">
        <f t="shared" ref="L59:M59" ca="1" si="6">CELL("largeur",L59)</f>
        <v>10</v>
      </c>
      <c r="M59" s="31">
        <f t="shared" ca="1" si="6"/>
        <v>10</v>
      </c>
      <c r="O59" s="79"/>
      <c r="P59" s="79"/>
      <c r="Q59" s="79"/>
      <c r="R59" s="79"/>
      <c r="S59" s="79"/>
      <c r="T59" s="79"/>
      <c r="U59" s="79"/>
      <c r="W59" s="3">
        <v>1</v>
      </c>
    </row>
    <row r="60" spans="2:23" ht="21" customHeight="1">
      <c r="B60" s="286"/>
      <c r="C60" s="136" t="str">
        <f>TRIM(SUBSTITUTE(SUBSTITUTE(SUBSTITUTE(SUBSTITUTE(SUBSTITUTE(SUBSTITUTE(SUBSTITUTE(SUBSTITUTE(SUBSTITUTE(SUBSTITUTE(C57,","," "),";"," "),":"," "),"!"," "),"?"," "),"…"," "),"»"," "),"«"," "),"/"," "),"."," "))</f>
        <v>Portez à ébullition puis baissez le feu et</v>
      </c>
      <c r="D60" s="137" t="str" cm="1">
        <f t="array" ref="D60">IF(ROW()=ROW(D56),C59,INDEX(E56:E69,ROW()-ROW(D56)))</f>
        <v/>
      </c>
      <c r="E60" s="138" t="str">
        <f>IF(OR(D60="",C58="",C58&lt;=0,F60=""),"",TRIM(MID(D60,LEN(F60)+1+IF(MID(D60,LEN(F60)+1,1)=" ",1,0),99999)))</f>
        <v/>
      </c>
      <c r="F60" s="137" t="str">
        <f>IF(OR(G60="",G60=0,G60="0"),"",IF(LEN(G60)&lt;=C58,G60,IF(LEN(SUBSTITUTE(H60," ",""))=C58+1,LEFT(G60,C58),LEFT(G60,FIND("§",SUBSTITUTE(H60," ","§",LEN(H60)-LEN(SUBSTITUTE(H60," ",""))))-1))))</f>
        <v/>
      </c>
      <c r="G60" s="137" t="str">
        <f t="shared" si="3"/>
        <v/>
      </c>
      <c r="H60" s="137" t="str">
        <f>IF(OR(G60="",G60=0,G60="0"),"",LEFT(G60,C58+1))</f>
        <v/>
      </c>
      <c r="I60" s="141" t="str">
        <f>IF(LEN(TRIM(J60))&gt;0,MAX(I13:I59)+1,"")</f>
        <v/>
      </c>
      <c r="J60" s="146"/>
      <c r="K60" s="34">
        <v>10</v>
      </c>
      <c r="L60" s="34">
        <v>10</v>
      </c>
      <c r="M60" s="36">
        <v>10</v>
      </c>
      <c r="O60" s="79"/>
      <c r="P60" s="79"/>
      <c r="Q60" s="79"/>
      <c r="R60" s="79"/>
      <c r="S60" s="79"/>
      <c r="T60" s="79"/>
      <c r="U60" s="79"/>
      <c r="W60" s="3">
        <v>1</v>
      </c>
    </row>
    <row r="61" spans="2:23" ht="21" customHeight="1">
      <c r="B61" s="286"/>
      <c r="C61" s="59" t="str">
        <f>TRIM(SUBSTITUTE(SUBSTITUTE(SUBSTITUTE(SUBSTITUTE(SUBSTITUTE(SUBSTITUTE(SUBSTITUTE(SUBSTITUTE(C60,"("," "),")"," "),CHAR(34)," "),"-"," "),"_"," "),"&lt;"," "),"&gt;"," "),"="," "))</f>
        <v>Portez à ébullition puis baissez le feu et</v>
      </c>
      <c r="D61" s="59" t="str" cm="1">
        <f t="array" ref="D61">IF(ROW()=ROW(D56),C59,INDEX(E56:E69,ROW()-ROW(D56)))</f>
        <v/>
      </c>
      <c r="E61" s="114" t="str">
        <f>IF(OR(D61="",C58="",C58&lt;=0,F61=""),"",TRIM(MID(D61,LEN(F61)+1+IF(MID(D61,LEN(F61)+1,1)=" ",1,0),99999)))</f>
        <v/>
      </c>
      <c r="F61" s="59" t="str">
        <f>IF(OR(G61="",G61=0,G61="0"),"",IF(LEN(G61)&lt;=C58,G61,IF(LEN(SUBSTITUTE(H61," ",""))=C58+1,LEFT(G61,C58),LEFT(G61,FIND("§",SUBSTITUTE(H61," ","§",LEN(H61)-LEN(SUBSTITUTE(H61," ",""))))-1))))</f>
        <v/>
      </c>
      <c r="G61" s="59" t="str">
        <f t="shared" si="3"/>
        <v/>
      </c>
      <c r="H61" s="59" t="str">
        <f>IF(OR(G61="",G61=0,G61="0"),"",LEFT(G61,C58+1))</f>
        <v/>
      </c>
      <c r="I61" s="117" t="str">
        <f>IF(LEN(TRIM(J61))&gt;0,MAX(I13:I60)+1,"")</f>
        <v/>
      </c>
      <c r="J61" s="146"/>
      <c r="K61" s="142"/>
      <c r="L61" s="142"/>
      <c r="M61" s="243"/>
      <c r="O61" s="16" t="s">
        <v>203</v>
      </c>
      <c r="P61" s="79"/>
      <c r="Q61" s="79"/>
      <c r="R61" s="79"/>
      <c r="S61" s="79"/>
      <c r="T61" s="79"/>
      <c r="U61" s="79"/>
      <c r="V61" s="79"/>
      <c r="W61" s="3">
        <v>1</v>
      </c>
    </row>
    <row r="62" spans="2:23" ht="21" customHeight="1">
      <c r="B62" s="286"/>
      <c r="C62" s="70" t="str">
        <f>TRIM(SUBSTITUTE(SUBSTITUTE(SUBSTITUTE(SUBSTITUTE(C61,"►"," "),"▼"," "),"▲"," "),"◄"," "))</f>
        <v>Portez à ébullition puis baissez le feu et</v>
      </c>
      <c r="D62" s="59" t="str" cm="1">
        <f t="array" ref="D62">IF(ROW()=ROW(D56),C59,INDEX(E56:E69,ROW()-ROW(D56)))</f>
        <v/>
      </c>
      <c r="E62" s="114" t="str">
        <f>IF(OR(D62="",C58="",C58&lt;=0,F62=""),"",TRIM(MID(D62,LEN(F62)+1+IF(MID(D62,LEN(F62)+1,1)=" ",1,0),99999)))</f>
        <v/>
      </c>
      <c r="F62" s="59" t="str">
        <f>IF(OR(G62="",G62=0,G62="0"),"",IF(LEN(G62)&lt;=C58,G62,IF(LEN(SUBSTITUTE(H62," ",""))=C58+1,LEFT(G62,C58),LEFT(G62,FIND("§",SUBSTITUTE(H62," ","§",LEN(H62)-LEN(SUBSTITUTE(H62," ",""))))-1))))</f>
        <v/>
      </c>
      <c r="G62" s="59" t="str">
        <f t="shared" si="3"/>
        <v/>
      </c>
      <c r="H62" s="59" t="str">
        <f>IF(OR(G62="",G62=0,G62="0"),"",LEFT(G62,C58+1))</f>
        <v/>
      </c>
      <c r="I62" s="117" t="str">
        <f>IF(LEN(TRIM(J62))&gt;0,MAX(I13:I61)+1,"")</f>
        <v/>
      </c>
      <c r="J62" s="146"/>
      <c r="K62" s="142"/>
      <c r="L62" s="142"/>
      <c r="M62" s="243"/>
      <c r="O62" s="2" t="s">
        <v>161</v>
      </c>
      <c r="P62" s="79"/>
      <c r="Q62" s="79"/>
      <c r="R62" s="79"/>
      <c r="S62" s="79"/>
      <c r="T62" s="79"/>
      <c r="U62" s="79"/>
      <c r="V62" s="79"/>
      <c r="W62" s="3">
        <v>1</v>
      </c>
    </row>
    <row r="63" spans="2:23" ht="21" customHeight="1">
      <c r="B63" s="286"/>
      <c r="C63" s="70" t="str">
        <f>TRIM(SUBSTITUTE(SUBSTITUTE(C62,"“"," "),"”"," "))</f>
        <v>Portez à ébullition puis baissez le feu et</v>
      </c>
      <c r="D63" s="59" t="str" cm="1">
        <f t="array" ref="D63">IF(ROW()=ROW(D56),C59,INDEX(E56:E69,ROW()-ROW(D56)))</f>
        <v/>
      </c>
      <c r="E63" s="114" t="str">
        <f>IF(OR(D63="",C58="",C58&lt;=0,F63=""),"",TRIM(MID(D63,LEN(F63)+1+IF(MID(D63,LEN(F63)+1,1)=" ",1,0),99999)))</f>
        <v/>
      </c>
      <c r="F63" s="59" t="str">
        <f>IF(OR(G63="",G63=0,G63="0"),"",IF(LEN(G63)&lt;=C58,G63,IF(LEN(SUBSTITUTE(H63," ",""))=C58+1,LEFT(G63,C58),LEFT(G63,FIND("§",SUBSTITUTE(H63," ","§",LEN(H63)-LEN(SUBSTITUTE(H63," ",""))))-1))))</f>
        <v/>
      </c>
      <c r="G63" s="59" t="str">
        <f t="shared" si="3"/>
        <v/>
      </c>
      <c r="H63" s="59" t="str">
        <f>IF(OR(G63="",G63=0,G63="0"),"",LEFT(G63,C58+1))</f>
        <v/>
      </c>
      <c r="I63" s="117" t="str">
        <f>IF(LEN(TRIM(J63))&gt;0,MAX(I13:I62)+1,"")</f>
        <v/>
      </c>
      <c r="J63" s="146"/>
      <c r="K63" s="142"/>
      <c r="L63" s="142"/>
      <c r="M63" s="243"/>
      <c r="O63" s="79" t="s">
        <v>243</v>
      </c>
      <c r="P63" s="79"/>
      <c r="Q63" s="79"/>
      <c r="R63" s="79"/>
      <c r="S63" s="79"/>
      <c r="T63" s="79"/>
      <c r="U63" s="79"/>
      <c r="V63" s="79"/>
      <c r="W63" s="3">
        <v>1</v>
      </c>
    </row>
    <row r="64" spans="2:23" ht="21" customHeight="1">
      <c r="B64" s="286"/>
      <c r="C64" s="70"/>
      <c r="D64" s="59" t="str" cm="1">
        <f t="array" ref="D64">IF(ROW()=ROW(D56),C59,INDEX(E56:E69,ROW()-ROW(D56)))</f>
        <v/>
      </c>
      <c r="E64" s="114" t="str">
        <f>IF(OR(D64="",C58="",C58&lt;=0,F64=""),"",TRIM(MID(D64,LEN(F64)+1+IF(MID(D64,LEN(F64)+1,1)=" ",1,0),99999)))</f>
        <v/>
      </c>
      <c r="F64" s="59" t="str">
        <f>IF(OR(G64="",G64=0,G64="0"),"",IF(LEN(G64)&lt;=C58,G64,IF(LEN(SUBSTITUTE(H64," ",""))=C58+1,LEFT(G64,C58),LEFT(G64,FIND("§",SUBSTITUTE(H64," ","§",LEN(H64)-LEN(SUBSTITUTE(H64," ",""))))-1))))</f>
        <v/>
      </c>
      <c r="G64" s="59" t="str">
        <f t="shared" si="3"/>
        <v/>
      </c>
      <c r="H64" s="59" t="str">
        <f>IF(OR(G64="",G64=0,G64="0"),"",LEFT(G64,C58+1))</f>
        <v/>
      </c>
      <c r="I64" s="117" t="str">
        <f>IF(LEN(TRIM(J64))&gt;0,MAX(I13:I63)+1,"")</f>
        <v/>
      </c>
      <c r="J64" s="146"/>
      <c r="K64" s="142"/>
      <c r="L64" s="142"/>
      <c r="M64" s="243"/>
      <c r="O64" s="79" t="s">
        <v>244</v>
      </c>
      <c r="P64" s="79"/>
      <c r="Q64" s="79"/>
      <c r="R64" s="79"/>
      <c r="S64" s="79"/>
      <c r="T64" s="79"/>
      <c r="U64" s="79"/>
      <c r="V64" s="79"/>
      <c r="W64" s="3">
        <v>1</v>
      </c>
    </row>
    <row r="65" spans="2:23" ht="21" customHeight="1">
      <c r="B65" s="286"/>
      <c r="C65" s="70"/>
      <c r="D65" s="59" t="str" cm="1">
        <f t="array" ref="D65">IF(ROW()=ROW(D56),C59,INDEX(E56:E69,ROW()-ROW(D56)))</f>
        <v/>
      </c>
      <c r="E65" s="114" t="str">
        <f>IF(OR(D65="",C58="",C58&lt;=0,F65=""),"",TRIM(MID(D65,LEN(F65)+1+IF(MID(D65,LEN(F65)+1,1)=" ",1,0),99999)))</f>
        <v/>
      </c>
      <c r="F65" s="59" t="str">
        <f>IF(OR(G65="",G65=0,G65="0"),"",IF(LEN(G65)&lt;=C58,G65,IF(LEN(SUBSTITUTE(H65," ",""))=C58+1,LEFT(G65,C58),LEFT(G65,FIND("§",SUBSTITUTE(H65," ","§",LEN(H65)-LEN(SUBSTITUTE(H65," ",""))))-1))))</f>
        <v/>
      </c>
      <c r="G65" s="59" t="str">
        <f t="shared" si="3"/>
        <v/>
      </c>
      <c r="H65" s="59" t="str">
        <f>IF(OR(G65="",G65=0,G65="0"),"",LEFT(G65,C58+1))</f>
        <v/>
      </c>
      <c r="I65" s="117" t="str">
        <f>IF(LEN(TRIM(J65))&gt;0,MAX(I13:I64)+1,"")</f>
        <v/>
      </c>
      <c r="J65" s="146"/>
      <c r="K65" s="142"/>
      <c r="L65" s="142"/>
      <c r="M65" s="243"/>
      <c r="O65" s="79" t="s">
        <v>245</v>
      </c>
      <c r="P65" s="79"/>
      <c r="Q65" s="79"/>
      <c r="R65" s="79"/>
      <c r="S65" s="79"/>
      <c r="T65" s="79"/>
      <c r="U65" s="79"/>
      <c r="V65" s="79"/>
      <c r="W65" s="3">
        <v>1</v>
      </c>
    </row>
    <row r="66" spans="2:23" ht="21" customHeight="1">
      <c r="B66" s="286"/>
      <c r="C66" s="70"/>
      <c r="D66" s="59" t="str" cm="1">
        <f t="array" ref="D66">IF(ROW()=ROW(D56),C59,INDEX(E56:E69,ROW()-ROW(D56)))</f>
        <v/>
      </c>
      <c r="E66" s="114" t="str">
        <f>IF(OR(D66="",C58="",C58&lt;=0,F66=""),"",TRIM(MID(D66,LEN(F66)+1+IF(MID(D66,LEN(F66)+1,1)=" ",1,0),99999)))</f>
        <v/>
      </c>
      <c r="F66" s="59" t="str">
        <f>IF(OR(G66="",G66=0,G66="0"),"",IF(LEN(G66)&lt;=C58,G66,IF(LEN(SUBSTITUTE(H66," ",""))=C58+1,LEFT(G66,C58),LEFT(G66,FIND("§",SUBSTITUTE(H66," ","§",LEN(H66)-LEN(SUBSTITUTE(H66," ",""))))-1))))</f>
        <v/>
      </c>
      <c r="G66" s="59" t="str">
        <f t="shared" si="3"/>
        <v/>
      </c>
      <c r="H66" s="59" t="str">
        <f>IF(OR(G66="",G66=0,G66="0"),"",LEFT(G66,C58+1))</f>
        <v/>
      </c>
      <c r="I66" s="117" t="str">
        <f>IF(LEN(TRIM(J66))&gt;0,MAX(I13:I65)+1,"")</f>
        <v/>
      </c>
      <c r="J66" s="146"/>
      <c r="K66" s="142"/>
      <c r="L66" s="142"/>
      <c r="M66" s="243"/>
      <c r="O66" s="79"/>
      <c r="P66" s="79"/>
      <c r="Q66" s="79"/>
      <c r="R66" s="79"/>
      <c r="S66" s="79"/>
      <c r="T66" s="79"/>
      <c r="U66" s="79"/>
      <c r="V66" s="79"/>
      <c r="W66" s="3">
        <v>1</v>
      </c>
    </row>
    <row r="67" spans="2:23" ht="21" customHeight="1">
      <c r="B67" s="286"/>
      <c r="C67" s="70"/>
      <c r="D67" s="59" t="str" cm="1">
        <f t="array" ref="D67">IF(ROW()=ROW(D56),C59,INDEX(E56:E69,ROW()-ROW(D56)))</f>
        <v/>
      </c>
      <c r="E67" s="114" t="str">
        <f>IF(OR(D67="",C58="",C58&lt;=0,F67=""),"",TRIM(MID(D67,LEN(F67)+1+IF(MID(D67,LEN(F67)+1,1)=" ",1,0),99999)))</f>
        <v/>
      </c>
      <c r="F67" s="59" t="str">
        <f>IF(OR(G67="",G67=0,G67="0"),"",IF(LEN(G67)&lt;=C58,G67,IF(LEN(SUBSTITUTE(H67," ",""))=C58+1,LEFT(G67,C58),LEFT(G67,FIND("§",SUBSTITUTE(H67," ","§",LEN(H67)-LEN(SUBSTITUTE(H67," ",""))))-1))))</f>
        <v/>
      </c>
      <c r="G67" s="59" t="str">
        <f t="shared" si="3"/>
        <v/>
      </c>
      <c r="H67" s="59" t="str">
        <f>IF(OR(G67="",G67=0,G67="0"),"",LEFT(G67,C58+1))</f>
        <v/>
      </c>
      <c r="I67" s="117" t="str">
        <f>IF(LEN(TRIM(J67))&gt;0,MAX(I13:I66)+1,"")</f>
        <v/>
      </c>
      <c r="J67" s="146"/>
      <c r="K67" s="142"/>
      <c r="L67" s="142"/>
      <c r="M67" s="243"/>
      <c r="O67" s="79" t="s">
        <v>204</v>
      </c>
      <c r="P67" s="79"/>
      <c r="Q67" s="79"/>
      <c r="R67" s="79"/>
      <c r="S67" s="79"/>
      <c r="T67" s="79"/>
      <c r="U67" s="79"/>
      <c r="V67" s="79"/>
      <c r="W67" s="3">
        <v>1</v>
      </c>
    </row>
    <row r="68" spans="2:23" ht="21" customHeight="1">
      <c r="B68" s="286"/>
      <c r="C68" s="70"/>
      <c r="D68" s="59" t="str" cm="1">
        <f t="array" ref="D68">IF(ROW()=ROW(D56),C59,INDEX(E56:E69,ROW()-ROW(D56)))</f>
        <v/>
      </c>
      <c r="E68" s="114" t="str">
        <f>IF(OR(D68="",C58="",C58&lt;=0,F68=""),"",TRIM(MID(D68,LEN(F68)+1+IF(MID(D68,LEN(F68)+1,1)=" ",1,0),99999)))</f>
        <v/>
      </c>
      <c r="F68" s="59" t="str">
        <f>IF(OR(G68="",G68=0,G68="0"),"",IF(LEN(G68)&lt;=C58,G68,IF(LEN(SUBSTITUTE(H68," ",""))=C58+1,LEFT(G68,C58),LEFT(G68,FIND("§",SUBSTITUTE(H68," ","§",LEN(H68)-LEN(SUBSTITUTE(H68," ",""))))-1))))</f>
        <v/>
      </c>
      <c r="G68" s="59" t="str">
        <f t="shared" si="3"/>
        <v/>
      </c>
      <c r="H68" s="59" t="str">
        <f>IF(OR(G68="",G68=0,G68="0"),"",LEFT(G68,C58+1))</f>
        <v/>
      </c>
      <c r="I68" s="117" t="str">
        <f>IF(LEN(TRIM(J68))&gt;0,MAX(I13:I67)+1,"")</f>
        <v/>
      </c>
      <c r="J68" s="146"/>
      <c r="K68" s="142"/>
      <c r="L68" s="142"/>
      <c r="M68" s="243"/>
      <c r="O68" s="160" t="s">
        <v>205</v>
      </c>
      <c r="P68" s="79"/>
      <c r="Q68" s="79"/>
      <c r="R68" s="79"/>
      <c r="S68" s="79"/>
      <c r="T68" s="79"/>
      <c r="U68" s="79"/>
      <c r="V68" s="79"/>
      <c r="W68" s="3">
        <v>1</v>
      </c>
    </row>
    <row r="69" spans="2:23" ht="21" customHeight="1">
      <c r="B69" s="286"/>
      <c r="C69" s="70"/>
      <c r="D69" s="59" t="str" cm="1">
        <f t="array" ref="D69">IF(ROW()=ROW(D56),C59,INDEX(E56:E69,ROW()-ROW(D56)))</f>
        <v/>
      </c>
      <c r="E69" s="114" t="str">
        <f>IF(OR(D69="",C58="",C58&lt;=0,F69=""),"",TRIM(MID(D69,LEN(F69)+1+IF(MID(D69,LEN(F69)+1,1)=" ",1,0),99999)))</f>
        <v/>
      </c>
      <c r="F69" s="59" t="str">
        <f>IF(OR(G69="",G69=0,G69="0"),"",IF(LEN(G69)&lt;=C58,G69,IF(LEN(SUBSTITUTE(H69," ",""))=C58+1,LEFT(G69,C58),LEFT(G69,FIND("§",SUBSTITUTE(H69," ","§",LEN(H69)-LEN(SUBSTITUTE(H69," ",""))))-1))))</f>
        <v/>
      </c>
      <c r="G69" s="59" t="str">
        <f t="shared" si="3"/>
        <v/>
      </c>
      <c r="H69" s="59" t="str">
        <f>IF(OR(G69="",G69=0,G69="0"),"",LEFT(G69,C58+1))</f>
        <v/>
      </c>
      <c r="I69" s="117" t="str">
        <f>IF(LEN(TRIM(J69))&gt;0,MAX(I13:I68)+1,"")</f>
        <v/>
      </c>
      <c r="J69" s="146"/>
      <c r="K69" s="142"/>
      <c r="L69" s="142"/>
      <c r="M69" s="243"/>
      <c r="O69" s="2"/>
      <c r="P69" s="79"/>
      <c r="Q69" s="79"/>
      <c r="R69" s="79"/>
      <c r="S69" s="79"/>
      <c r="T69" s="79"/>
      <c r="U69" s="79"/>
      <c r="V69" s="79"/>
      <c r="W69" s="3">
        <v>1</v>
      </c>
    </row>
    <row r="70" spans="2:23" ht="21" customHeight="1">
      <c r="B70" s="286"/>
      <c r="C70" s="113" t="str">
        <f>IF(TRIM(SUBSTITUTE(K18,CHAR(160),""))="","",K18)</f>
        <v/>
      </c>
      <c r="D70" s="59" t="str" cm="1">
        <f t="array" ref="D70">IF(ROW()=ROW(D70),C73,INDEX(E70:E83,ROW()-ROW(D70)))</f>
        <v/>
      </c>
      <c r="E70" s="114" t="str">
        <f>IF(OR(D70="",C72="",C72&lt;=0,F70=""),"",TRIM(MID(D70,LEN(F70)+1+IF(MID(D70,LEN(F70)+1,1)=" ",1,0),99999)))</f>
        <v/>
      </c>
      <c r="F70" s="59" t="str">
        <f>IF(OR(G70="",G70=0,G70="0"),"",IF(LEN(G70)&lt;=C72,G70,IF(LEN(SUBSTITUTE(H70," ",""))=C72+1,LEFT(G70,C72),LEFT(G70,FIND("§",SUBSTITUTE(H70," ","§",LEN(H70)-LEN(SUBSTITUTE(H70," ",""))))-1))))</f>
        <v/>
      </c>
      <c r="G70" s="59" t="str">
        <f t="shared" si="3"/>
        <v/>
      </c>
      <c r="H70" s="59" t="str">
        <f>IF(OR(G70="",G70=0,G70="0"),"",LEFT(G70,C72+1))</f>
        <v/>
      </c>
      <c r="I70" s="117" t="str">
        <f>IF(LEN(TRIM(J70))&gt;0,MAX(I13:I69)+1,"")</f>
        <v/>
      </c>
      <c r="J70" s="146"/>
      <c r="K70" s="142"/>
      <c r="L70" s="142"/>
      <c r="M70" s="243"/>
      <c r="O70" s="161" t="s">
        <v>206</v>
      </c>
      <c r="P70" s="79"/>
      <c r="Q70" s="79"/>
      <c r="R70" s="79"/>
      <c r="S70" s="79"/>
      <c r="T70" s="79"/>
      <c r="U70" s="79"/>
      <c r="V70" s="79"/>
      <c r="W70" s="3">
        <v>1</v>
      </c>
    </row>
    <row r="71" spans="2:23" ht="21" customHeight="1">
      <c r="B71" s="286"/>
      <c r="C71" s="70" t="str">
        <f>TRIM(SUBSTITUTE(SUBSTITUTE(SUBSTITUTE(SUBSTITUTE(SUBSTITUTE(SUBSTITUTE(SUBSTITUTE(SUBSTITUTE(SUBSTITUTE(CLEAN(IF(OR(LEFT(C70,1)="-",LEFT(C70,1)="="),MID(C70,2,99999),C70)),"—","-"),"–","-"),CHAR(160)," "),CHAR(9)," "),CHAR(13)," "),CHAR(10)," ")," "," ")," "," ")," "," "))</f>
        <v/>
      </c>
      <c r="D71" s="59" t="str" cm="1">
        <f t="array" ref="D71">IF(ROW()=ROW(D70),C73,INDEX(E70:E83,ROW()-ROW(D70)))</f>
        <v/>
      </c>
      <c r="E71" s="114" t="str">
        <f>IF(OR(D71="",C72="",C72&lt;=0,F71=""),"",TRIM(MID(D71,LEN(F71)+1+IF(MID(D71,LEN(F71)+1,1)=" ",1,0),99999)))</f>
        <v/>
      </c>
      <c r="F71" s="59" t="str">
        <f>IF(OR(G71="",G71=0,G71="0"),"",IF(LEN(G71)&lt;=C72,G71,IF(LEN(SUBSTITUTE(H71," ",""))=C72+1,LEFT(G71,C72),LEFT(G71,FIND("§",SUBSTITUTE(H71," ","§",LEN(H71)-LEN(SUBSTITUTE(H71," ",""))))-1))))</f>
        <v/>
      </c>
      <c r="G71" s="59" t="str">
        <f t="shared" si="3"/>
        <v/>
      </c>
      <c r="H71" s="59" t="str">
        <f>IF(OR(G71="",G71=0,G71="0"),"",LEFT(G71,C72+1))</f>
        <v/>
      </c>
      <c r="I71" s="117" t="str">
        <f>IF(LEN(TRIM(J71))&gt;0,MAX(I13:I70)+1,"")</f>
        <v/>
      </c>
      <c r="J71" s="146"/>
      <c r="K71" s="142"/>
      <c r="L71" s="142"/>
      <c r="M71" s="243"/>
      <c r="O71" s="162" t="s">
        <v>207</v>
      </c>
      <c r="P71" s="79"/>
      <c r="Q71" s="79"/>
      <c r="R71" s="79"/>
      <c r="S71" s="79"/>
      <c r="T71" s="79"/>
      <c r="U71" s="79"/>
      <c r="V71" s="79"/>
      <c r="W71" s="3">
        <v>1</v>
      </c>
    </row>
    <row r="72" spans="2:23" ht="21" customHeight="1">
      <c r="B72" s="286"/>
      <c r="C72" s="121">
        <f>C11</f>
        <v>120</v>
      </c>
      <c r="D72" s="59" t="str" cm="1">
        <f t="array" ref="D72">IF(ROW()=ROW(D70),C73,INDEX(E70:E83,ROW()-ROW(D70)))</f>
        <v/>
      </c>
      <c r="E72" s="114" t="str">
        <f>IF(OR(D72="",C72="",C72&lt;=0,F72=""),"",TRIM(MID(D72,LEN(F72)+1+IF(MID(D72,LEN(F72)+1,1)=" ",1,0),99999)))</f>
        <v/>
      </c>
      <c r="F72" s="59" t="str">
        <f>IF(OR(G72="",G72=0,G72="0"),"",IF(LEN(G72)&lt;=C72,G72,IF(LEN(SUBSTITUTE(H72," ",""))=C72+1,LEFT(G72,C72),LEFT(G72,FIND("§",SUBSTITUTE(H72," ","§",LEN(H72)-LEN(SUBSTITUTE(H72," ",""))))-1))))</f>
        <v/>
      </c>
      <c r="G72" s="59" t="str">
        <f t="shared" si="3"/>
        <v/>
      </c>
      <c r="H72" s="59" t="str">
        <f>IF(OR(G72="",G72=0,G72="0"),"",LEFT(G72,C72+1))</f>
        <v/>
      </c>
      <c r="I72" s="117" t="str">
        <f>IF(LEN(TRIM(J72))&gt;0,MAX(I13:I71)+1,"")</f>
        <v/>
      </c>
      <c r="J72" s="146"/>
      <c r="K72" s="142"/>
      <c r="L72" s="142"/>
      <c r="M72" s="243"/>
      <c r="O72" s="162" t="s">
        <v>208</v>
      </c>
      <c r="P72" s="79"/>
      <c r="Q72" s="79"/>
      <c r="R72" s="79"/>
      <c r="S72" s="79"/>
      <c r="T72" s="79"/>
      <c r="U72" s="79"/>
      <c r="V72" s="79"/>
      <c r="W72" s="3">
        <v>1</v>
      </c>
    </row>
    <row r="73" spans="2:23" ht="21" customHeight="1">
      <c r="B73" s="286"/>
      <c r="C73" s="70" t="str">
        <f>IF(UPPER(TRIM(C12))="X",C77,C71)</f>
        <v/>
      </c>
      <c r="D73" s="59" t="str" cm="1">
        <f t="array" ref="D73">IF(ROW()=ROW(D70),C73,INDEX(E70:E83,ROW()-ROW(D70)))</f>
        <v/>
      </c>
      <c r="E73" s="114" t="str">
        <f>IF(OR(D73="",C72="",C72&lt;=0,F73=""),"",TRIM(MID(D73,LEN(F73)+1+IF(MID(D73,LEN(F73)+1,1)=" ",1,0),99999)))</f>
        <v/>
      </c>
      <c r="F73" s="59" t="str">
        <f>IF(OR(G73="",G73=0,G73="0"),"",IF(LEN(G73)&lt;=C72,G73,IF(LEN(SUBSTITUTE(H73," ",""))=C72+1,LEFT(G73,C72),LEFT(G73,FIND("§",SUBSTITUTE(H73," ","§",LEN(H73)-LEN(SUBSTITUTE(H73," ",""))))-1))))</f>
        <v/>
      </c>
      <c r="G73" s="59" t="str">
        <f t="shared" si="3"/>
        <v/>
      </c>
      <c r="H73" s="59" t="str">
        <f>IF(OR(G73="",G73=0,G73="0"),"",LEFT(G73,C72+1))</f>
        <v/>
      </c>
      <c r="I73" s="117" t="str">
        <f>IF(LEN(TRIM(J73))&gt;0,MAX(I13:I72)+1,"")</f>
        <v/>
      </c>
      <c r="J73" s="146"/>
      <c r="K73" s="142"/>
      <c r="L73" s="142"/>
      <c r="M73" s="243"/>
      <c r="O73" s="162"/>
      <c r="P73" s="79"/>
      <c r="Q73" s="79"/>
      <c r="R73" s="79"/>
      <c r="S73" s="79"/>
      <c r="T73" s="79"/>
      <c r="U73" s="79"/>
      <c r="V73" s="79"/>
      <c r="W73" s="3">
        <v>1</v>
      </c>
    </row>
    <row r="74" spans="2:23" ht="21" customHeight="1">
      <c r="B74" s="286"/>
      <c r="C74" s="123" t="str">
        <f>TRIM(SUBSTITUTE(SUBSTITUTE(SUBSTITUTE(SUBSTITUTE(SUBSTITUTE(SUBSTITUTE(SUBSTITUTE(SUBSTITUTE(SUBSTITUTE(SUBSTITUTE(C71,","," "),";"," "),":"," "),"!"," "),"?"," "),"…"," "),"»"," "),"«"," "),"/"," "),"."," "))</f>
        <v/>
      </c>
      <c r="D74" s="59" t="str" cm="1">
        <f t="array" ref="D74">IF(ROW()=ROW(D70),C73,INDEX(E70:E83,ROW()-ROW(D70)))</f>
        <v/>
      </c>
      <c r="E74" s="114" t="str">
        <f>IF(OR(D74="",C72="",C72&lt;=0,F74=""),"",TRIM(MID(D74,LEN(F74)+1+IF(MID(D74,LEN(F74)+1,1)=" ",1,0),99999)))</f>
        <v/>
      </c>
      <c r="F74" s="59" t="str">
        <f>IF(OR(G74="",G74=0,G74="0"),"",IF(LEN(G74)&lt;=C72,G74,IF(LEN(SUBSTITUTE(H74," ",""))=C72+1,LEFT(G74,C72),LEFT(G74,FIND("§",SUBSTITUTE(H74," ","§",LEN(H74)-LEN(SUBSTITUTE(H74," ",""))))-1))))</f>
        <v/>
      </c>
      <c r="G74" s="59" t="str">
        <f t="shared" si="3"/>
        <v/>
      </c>
      <c r="H74" s="59" t="str">
        <f>IF(OR(G74="",G74=0,G74="0"),"",LEFT(G74,C72+1))</f>
        <v/>
      </c>
      <c r="I74" s="117" t="str">
        <f>IF(LEN(TRIM(J74))&gt;0,MAX(I13:I73)+1,"")</f>
        <v/>
      </c>
      <c r="J74" s="146"/>
      <c r="K74" s="142"/>
      <c r="L74" s="142"/>
      <c r="M74" s="243"/>
      <c r="O74" s="160" t="s">
        <v>209</v>
      </c>
      <c r="P74" s="79"/>
      <c r="Q74" s="79"/>
      <c r="R74" s="79"/>
      <c r="S74" s="79"/>
      <c r="T74" s="79"/>
      <c r="U74" s="79"/>
      <c r="V74" s="79"/>
      <c r="W74" s="3">
        <v>1</v>
      </c>
    </row>
    <row r="75" spans="2:23" ht="21" customHeight="1">
      <c r="B75" s="286"/>
      <c r="C75" s="59" t="str">
        <f>TRIM(SUBSTITUTE(SUBSTITUTE(SUBSTITUTE(SUBSTITUTE(SUBSTITUTE(SUBSTITUTE(SUBSTITUTE(SUBSTITUTE(C74,"("," "),")"," "),CHAR(34)," "),"-"," "),"_"," "),"&lt;"," "),"&gt;"," "),"="," "))</f>
        <v/>
      </c>
      <c r="D75" s="59" t="str" cm="1">
        <f t="array" ref="D75">IF(ROW()=ROW(D70),C73,INDEX(E70:E83,ROW()-ROW(D70)))</f>
        <v/>
      </c>
      <c r="E75" s="114" t="str">
        <f>IF(OR(D75="",C72="",C72&lt;=0,F75=""),"",TRIM(MID(D75,LEN(F75)+1+IF(MID(D75,LEN(F75)+1,1)=" ",1,0),99999)))</f>
        <v/>
      </c>
      <c r="F75" s="59" t="str">
        <f>IF(OR(G75="",G75=0,G75="0"),"",IF(LEN(G75)&lt;=C72,G75,IF(LEN(SUBSTITUTE(H75," ",""))=C72+1,LEFT(G75,C72),LEFT(G75,FIND("§",SUBSTITUTE(H75," ","§",LEN(H75)-LEN(SUBSTITUTE(H75," ",""))))-1))))</f>
        <v/>
      </c>
      <c r="G75" s="59" t="str">
        <f t="shared" si="3"/>
        <v/>
      </c>
      <c r="H75" s="59" t="str">
        <f>IF(OR(G75="",G75=0,G75="0"),"",LEFT(G75,C72+1))</f>
        <v/>
      </c>
      <c r="I75" s="117" t="str">
        <f>IF(LEN(TRIM(J75))&gt;0,MAX(I13:I74)+1,"")</f>
        <v/>
      </c>
      <c r="J75" s="146"/>
      <c r="K75" s="142"/>
      <c r="L75" s="142"/>
      <c r="M75" s="243"/>
      <c r="O75" s="162" t="s">
        <v>210</v>
      </c>
      <c r="P75" s="79"/>
      <c r="Q75" s="79"/>
      <c r="R75" s="79"/>
      <c r="S75" s="79"/>
      <c r="T75" s="79"/>
      <c r="U75" s="79"/>
      <c r="V75" s="79"/>
      <c r="W75" s="3">
        <v>1</v>
      </c>
    </row>
    <row r="76" spans="2:23" ht="21" customHeight="1">
      <c r="B76" s="286"/>
      <c r="C76" s="70" t="str">
        <f>TRIM(SUBSTITUTE(SUBSTITUTE(SUBSTITUTE(SUBSTITUTE(C75,"►"," "),"▼"," "),"▲"," "),"◄"," "))</f>
        <v/>
      </c>
      <c r="D76" s="59" t="str" cm="1">
        <f t="array" ref="D76">IF(ROW()=ROW(D70),C73,INDEX(E70:E83,ROW()-ROW(D70)))</f>
        <v/>
      </c>
      <c r="E76" s="114" t="str">
        <f>IF(OR(D76="",C72="",C72&lt;=0,F76=""),"",TRIM(MID(D76,LEN(F76)+1+IF(MID(D76,LEN(F76)+1,1)=" ",1,0),99999)))</f>
        <v/>
      </c>
      <c r="F76" s="59" t="str">
        <f>IF(OR(G76="",G76=0,G76="0"),"",IF(LEN(G76)&lt;=C72,G76,IF(LEN(SUBSTITUTE(H76," ",""))=C72+1,LEFT(G76,C72),LEFT(G76,FIND("§",SUBSTITUTE(H76," ","§",LEN(H76)-LEN(SUBSTITUTE(H76," ",""))))-1))))</f>
        <v/>
      </c>
      <c r="G76" s="59" t="str">
        <f t="shared" si="3"/>
        <v/>
      </c>
      <c r="H76" s="59" t="str">
        <f>IF(OR(G76="",G76=0,G76="0"),"",LEFT(G76,C72+1))</f>
        <v/>
      </c>
      <c r="I76" s="117" t="str">
        <f>IF(LEN(TRIM(J76))&gt;0,MAX(I13:I75)+1,"")</f>
        <v/>
      </c>
      <c r="J76" s="146"/>
      <c r="K76" s="142"/>
      <c r="L76" s="142"/>
      <c r="M76" s="243"/>
      <c r="O76" s="79"/>
      <c r="P76" s="79"/>
      <c r="Q76" s="79"/>
      <c r="R76" s="79"/>
      <c r="S76" s="79"/>
      <c r="T76" s="79"/>
      <c r="U76" s="79"/>
      <c r="V76" s="79"/>
      <c r="W76" s="3">
        <v>1</v>
      </c>
    </row>
    <row r="77" spans="2:23" ht="21" customHeight="1">
      <c r="B77" s="286"/>
      <c r="C77" s="70" t="str">
        <f>TRIM(SUBSTITUTE(SUBSTITUTE(C76,"“"," "),"”"," "))</f>
        <v/>
      </c>
      <c r="D77" s="59" t="str" cm="1">
        <f t="array" ref="D77">IF(ROW()=ROW(D70),C73,INDEX(E70:E83,ROW()-ROW(D70)))</f>
        <v/>
      </c>
      <c r="E77" s="114" t="str">
        <f>IF(OR(D77="",C72="",C72&lt;=0,F77=""),"",TRIM(MID(D77,LEN(F77)+1+IF(MID(D77,LEN(F77)+1,1)=" ",1,0),99999)))</f>
        <v/>
      </c>
      <c r="F77" s="59" t="str">
        <f>IF(OR(G77="",G77=0,G77="0"),"",IF(LEN(G77)&lt;=C72,G77,IF(LEN(SUBSTITUTE(H77," ",""))=C72+1,LEFT(G77,C72),LEFT(G77,FIND("§",SUBSTITUTE(H77," ","§",LEN(H77)-LEN(SUBSTITUTE(H77," ",""))))-1))))</f>
        <v/>
      </c>
      <c r="G77" s="59" t="str">
        <f t="shared" si="3"/>
        <v/>
      </c>
      <c r="H77" s="59" t="str">
        <f>IF(OR(G77="",G77=0,G77="0"),"",LEFT(G77,C72+1))</f>
        <v/>
      </c>
      <c r="I77" s="117" t="str">
        <f>IF(LEN(TRIM(J77))&gt;0,MAX(I13:I76)+1,"")</f>
        <v/>
      </c>
      <c r="J77" s="146"/>
      <c r="K77" s="142"/>
      <c r="L77" s="142"/>
      <c r="M77" s="243"/>
      <c r="O77" s="160" t="s">
        <v>211</v>
      </c>
      <c r="P77" s="79"/>
      <c r="Q77" s="79"/>
      <c r="R77" s="79"/>
      <c r="S77" s="79"/>
      <c r="T77" s="79"/>
      <c r="U77" s="79"/>
      <c r="V77" s="79"/>
      <c r="W77" s="3">
        <v>1</v>
      </c>
    </row>
    <row r="78" spans="2:23" ht="21" customHeight="1">
      <c r="B78" s="286"/>
      <c r="C78" s="70"/>
      <c r="D78" s="59" t="str" cm="1">
        <f t="array" ref="D78">IF(ROW()=ROW(D70),C73,INDEX(E70:E83,ROW()-ROW(D70)))</f>
        <v/>
      </c>
      <c r="E78" s="114" t="str">
        <f>IF(OR(D78="",C72="",C72&lt;=0,F78=""),"",TRIM(MID(D78,LEN(F78)+1+IF(MID(D78,LEN(F78)+1,1)=" ",1,0),99999)))</f>
        <v/>
      </c>
      <c r="F78" s="59" t="str">
        <f>IF(OR(G78="",G78=0,G78="0"),"",IF(LEN(G78)&lt;=C72,G78,IF(LEN(SUBSTITUTE(H78," ",""))=C72+1,LEFT(G78,C72),LEFT(G78,FIND("§",SUBSTITUTE(H78," ","§",LEN(H78)-LEN(SUBSTITUTE(H78," ",""))))-1))))</f>
        <v/>
      </c>
      <c r="G78" s="59" t="str">
        <f t="shared" ref="G78:G141" si="7">IF(OR(D78="",D78=0),"",TRIM(SUBSTITUTE(SUBSTITUTE(D78,CHAR(160)," "),CHAR(10)," ")))</f>
        <v/>
      </c>
      <c r="H78" s="59" t="str">
        <f>IF(OR(G78="",G78=0,G78="0"),"",LEFT(G78,C72+1))</f>
        <v/>
      </c>
      <c r="I78" s="117" t="str">
        <f>IF(LEN(TRIM(J78))&gt;0,MAX(I13:I77)+1,"")</f>
        <v/>
      </c>
      <c r="J78" s="146"/>
      <c r="K78" s="142"/>
      <c r="L78" s="142"/>
      <c r="M78" s="243"/>
      <c r="O78" s="161" t="s">
        <v>212</v>
      </c>
      <c r="P78" s="79"/>
      <c r="Q78" s="79"/>
      <c r="R78" s="79"/>
      <c r="S78" s="79"/>
      <c r="T78" s="79"/>
      <c r="U78" s="79"/>
      <c r="V78" s="79"/>
      <c r="W78" s="3">
        <v>1</v>
      </c>
    </row>
    <row r="79" spans="2:23" ht="21" customHeight="1">
      <c r="B79" s="286"/>
      <c r="C79" s="70"/>
      <c r="D79" s="59" t="str" cm="1">
        <f t="array" ref="D79">IF(ROW()=ROW(D70),C73,INDEX(E70:E83,ROW()-ROW(D70)))</f>
        <v/>
      </c>
      <c r="E79" s="114" t="str">
        <f>IF(OR(D79="",C72="",C72&lt;=0,F79=""),"",TRIM(MID(D79,LEN(F79)+1+IF(MID(D79,LEN(F79)+1,1)=" ",1,0),99999)))</f>
        <v/>
      </c>
      <c r="F79" s="59" t="str">
        <f>IF(OR(G79="",G79=0,G79="0"),"",IF(LEN(G79)&lt;=C72,G79,IF(LEN(SUBSTITUTE(H79," ",""))=C72+1,LEFT(G79,C72),LEFT(G79,FIND("§",SUBSTITUTE(H79," ","§",LEN(H79)-LEN(SUBSTITUTE(H79," ",""))))-1))))</f>
        <v/>
      </c>
      <c r="G79" s="59" t="str">
        <f t="shared" si="7"/>
        <v/>
      </c>
      <c r="H79" s="59" t="str">
        <f>IF(OR(G79="",G79=0,G79="0"),"",LEFT(G79,C72+1))</f>
        <v/>
      </c>
      <c r="I79" s="117" t="str">
        <f>IF(LEN(TRIM(J79))&gt;0,MAX(I13:I78)+1,"")</f>
        <v/>
      </c>
      <c r="J79" s="146"/>
      <c r="K79" s="142"/>
      <c r="L79" s="142"/>
      <c r="M79" s="243"/>
      <c r="O79" s="161" t="s">
        <v>213</v>
      </c>
      <c r="P79" s="79"/>
      <c r="Q79" s="79"/>
      <c r="R79" s="79"/>
      <c r="S79" s="79"/>
      <c r="T79" s="79"/>
      <c r="U79" s="79"/>
      <c r="V79" s="79"/>
      <c r="W79" s="3">
        <v>1</v>
      </c>
    </row>
    <row r="80" spans="2:23" ht="21" customHeight="1">
      <c r="B80" s="286"/>
      <c r="C80" s="70"/>
      <c r="D80" s="59" t="str" cm="1">
        <f t="array" ref="D80">IF(ROW()=ROW(D70),C73,INDEX(E70:E83,ROW()-ROW(D70)))</f>
        <v/>
      </c>
      <c r="E80" s="114" t="str">
        <f>IF(OR(D80="",C72="",C72&lt;=0,F80=""),"",TRIM(MID(D80,LEN(F80)+1+IF(MID(D80,LEN(F80)+1,1)=" ",1,0),99999)))</f>
        <v/>
      </c>
      <c r="F80" s="59" t="str">
        <f>IF(OR(G80="",G80=0,G80="0"),"",IF(LEN(G80)&lt;=C72,G80,IF(LEN(SUBSTITUTE(H80," ",""))=C72+1,LEFT(G80,C72),LEFT(G80,FIND("§",SUBSTITUTE(H80," ","§",LEN(H80)-LEN(SUBSTITUTE(H80," ",""))))-1))))</f>
        <v/>
      </c>
      <c r="G80" s="59" t="str">
        <f t="shared" si="7"/>
        <v/>
      </c>
      <c r="H80" s="59" t="str">
        <f>IF(OR(G80="",G80=0,G80="0"),"",LEFT(G80,C72+1))</f>
        <v/>
      </c>
      <c r="I80" s="117" t="str">
        <f>IF(LEN(TRIM(J80))&gt;0,MAX(I13:I79)+1,"")</f>
        <v/>
      </c>
      <c r="J80" s="146"/>
      <c r="K80" s="142"/>
      <c r="L80" s="142"/>
      <c r="M80" s="243"/>
      <c r="O80" s="162" t="s">
        <v>214</v>
      </c>
      <c r="P80" s="79"/>
      <c r="Q80" s="79"/>
      <c r="R80" s="79"/>
      <c r="S80" s="79"/>
      <c r="T80" s="79"/>
      <c r="U80" s="79"/>
      <c r="V80" s="79"/>
      <c r="W80" s="3">
        <v>1</v>
      </c>
    </row>
    <row r="81" spans="2:23" ht="21" customHeight="1">
      <c r="B81" s="286"/>
      <c r="C81" s="70"/>
      <c r="D81" s="59" t="str" cm="1">
        <f t="array" ref="D81">IF(ROW()=ROW(D70),C73,INDEX(E70:E83,ROW()-ROW(D70)))</f>
        <v/>
      </c>
      <c r="E81" s="114" t="str">
        <f>IF(OR(D81="",C72="",C72&lt;=0,F81=""),"",TRIM(MID(D81,LEN(F81)+1+IF(MID(D81,LEN(F81)+1,1)=" ",1,0),99999)))</f>
        <v/>
      </c>
      <c r="F81" s="59" t="str">
        <f>IF(OR(G81="",G81=0,G81="0"),"",IF(LEN(G81)&lt;=C72,G81,IF(LEN(SUBSTITUTE(H81," ",""))=C72+1,LEFT(G81,C72),LEFT(G81,FIND("§",SUBSTITUTE(H81," ","§",LEN(H81)-LEN(SUBSTITUTE(H81," ",""))))-1))))</f>
        <v/>
      </c>
      <c r="G81" s="59" t="str">
        <f t="shared" si="7"/>
        <v/>
      </c>
      <c r="H81" s="59" t="str">
        <f>IF(OR(G81="",G81=0,G81="0"),"",LEFT(G81,C72+1))</f>
        <v/>
      </c>
      <c r="I81" s="117" t="str">
        <f>IF(LEN(TRIM(J81))&gt;0,MAX(I13:I80)+1,"")</f>
        <v/>
      </c>
      <c r="J81" s="146"/>
      <c r="K81" s="142"/>
      <c r="L81" s="142"/>
      <c r="M81" s="243"/>
      <c r="O81" s="162" t="s">
        <v>215</v>
      </c>
      <c r="P81" s="79"/>
      <c r="Q81" s="79"/>
      <c r="R81" s="79"/>
      <c r="S81" s="79"/>
      <c r="T81" s="79"/>
      <c r="U81" s="79"/>
      <c r="V81" s="79"/>
      <c r="W81" s="3">
        <v>1</v>
      </c>
    </row>
    <row r="82" spans="2:23" ht="21" customHeight="1">
      <c r="B82" s="286"/>
      <c r="C82" s="70"/>
      <c r="D82" s="59" t="str" cm="1">
        <f t="array" ref="D82">IF(ROW()=ROW(D70),C73,INDEX(E70:E83,ROW()-ROW(D70)))</f>
        <v/>
      </c>
      <c r="E82" s="114" t="str">
        <f>IF(OR(D82="",C72="",C72&lt;=0,F82=""),"",TRIM(MID(D82,LEN(F82)+1+IF(MID(D82,LEN(F82)+1,1)=" ",1,0),99999)))</f>
        <v/>
      </c>
      <c r="F82" s="59" t="str">
        <f>IF(OR(G82="",G82=0,G82="0"),"",IF(LEN(G82)&lt;=C72,G82,IF(LEN(SUBSTITUTE(H82," ",""))=C72+1,LEFT(G82,C72),LEFT(G82,FIND("§",SUBSTITUTE(H82," ","§",LEN(H82)-LEN(SUBSTITUTE(H82," ",""))))-1))))</f>
        <v/>
      </c>
      <c r="G82" s="59" t="str">
        <f t="shared" si="7"/>
        <v/>
      </c>
      <c r="H82" s="59" t="str">
        <f>IF(OR(G82="",G82=0,G82="0"),"",LEFT(G82,C72+1))</f>
        <v/>
      </c>
      <c r="I82" s="117" t="str">
        <f>IF(LEN(TRIM(J82))&gt;0,MAX(I13:I81)+1,"")</f>
        <v/>
      </c>
      <c r="J82" s="146"/>
      <c r="K82" s="142"/>
      <c r="L82" s="142"/>
      <c r="M82" s="243"/>
      <c r="O82" s="79"/>
      <c r="P82" s="79"/>
      <c r="Q82" s="79"/>
      <c r="R82" s="79"/>
      <c r="S82" s="79"/>
      <c r="T82" s="79"/>
      <c r="U82" s="79"/>
      <c r="V82" s="79"/>
      <c r="W82" s="3">
        <v>1</v>
      </c>
    </row>
    <row r="83" spans="2:23" ht="21" customHeight="1">
      <c r="B83" s="286"/>
      <c r="C83" s="70"/>
      <c r="D83" s="59" t="str" cm="1">
        <f t="array" ref="D83">IF(ROW()=ROW(D70),C73,INDEX(E70:E83,ROW()-ROW(D70)))</f>
        <v/>
      </c>
      <c r="E83" s="114" t="str">
        <f>IF(OR(D83="",C72="",C72&lt;=0,F83=""),"",TRIM(MID(D83,LEN(F83)+1+IF(MID(D83,LEN(F83)+1,1)=" ",1,0),99999)))</f>
        <v/>
      </c>
      <c r="F83" s="59" t="str">
        <f>IF(OR(G83="",G83=0,G83="0"),"",IF(LEN(G83)&lt;=C72,G83,IF(LEN(SUBSTITUTE(H83," ",""))=C72+1,LEFT(G83,C72),LEFT(G83,FIND("§",SUBSTITUTE(H83," ","§",LEN(H83)-LEN(SUBSTITUTE(H83," ",""))))-1))))</f>
        <v/>
      </c>
      <c r="G83" s="59" t="str">
        <f t="shared" si="7"/>
        <v/>
      </c>
      <c r="H83" s="59" t="str">
        <f>IF(OR(G83="",G83=0,G83="0"),"",LEFT(G83,C72+1))</f>
        <v/>
      </c>
      <c r="I83" s="117" t="str">
        <f>IF(LEN(TRIM(J83))&gt;0,MAX(I13:I82)+1,"")</f>
        <v/>
      </c>
      <c r="J83" s="146"/>
      <c r="K83" s="142"/>
      <c r="L83" s="142"/>
      <c r="M83" s="243"/>
      <c r="O83" s="160" t="s">
        <v>216</v>
      </c>
      <c r="P83" s="79"/>
      <c r="Q83" s="79"/>
      <c r="R83" s="79"/>
      <c r="S83" s="79"/>
      <c r="T83" s="79"/>
      <c r="U83" s="79"/>
      <c r="V83" s="79"/>
      <c r="W83" s="3">
        <v>1</v>
      </c>
    </row>
    <row r="84" spans="2:23" ht="21" customHeight="1">
      <c r="B84" s="286"/>
      <c r="C84" s="113" t="str">
        <f>IF(TRIM(SUBSTITUTE(K19,CHAR(160),""))="","",K19)</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84" s="59" t="str" cm="1">
        <f t="array" ref="D84">IF(ROW()=ROW(D84),C87,INDEX(E84:E97,ROW()-ROW(D84)))</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E84" s="114" t="str">
        <f>IF(OR(D84="",C86="",C86&lt;=0,F84=""),"",TRIM(MID(D84,LEN(F84)+1+IF(MID(D84,LEN(F84)+1,1)=" ",1,0),99999)))</f>
        <v>rondelles, les carottes coupées en rondelles, les lardons, l’ail émincé et le bouquet garni. Versez le vin rouge sur le tout et laissez mariner au frais pendant 24 heures.</v>
      </c>
      <c r="F84" s="59" t="str">
        <f>IF(OR(G84="",G84=0,G84="0"),"",IF(LEN(G84)&lt;=C86,G84,IF(LEN(SUBSTITUTE(H84," ",""))=C86+1,LEFT(G84,C86),LEFT(G84,FIND("§",SUBSTITUTE(H84," ","§",LEN(H84)-LEN(SUBSTITUTE(H84," ",""))))-1))))</f>
        <v>1. Coupez la viande en cubes d’environ 4 cm et mettez-la dans un grand saladier. Ajoutez-y les oignons coupés en</v>
      </c>
      <c r="G84" s="59" t="str">
        <f t="shared" si="7"/>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H84" s="59" t="str">
        <f>IF(OR(G84="",G84=0,G84="0"),"",LEFT(G84,C86+1))</f>
        <v>1. Coupez la viande en cubes d’environ 4 cm et mettez-la dans un grand saladier. Ajoutez-y les oignons coupés en rondelle</v>
      </c>
      <c r="I84" s="117" t="str">
        <f>IF(LEN(TRIM(J84))&gt;0,MAX(I13:I83)+1,"")</f>
        <v/>
      </c>
      <c r="J84" s="146"/>
      <c r="K84" s="142"/>
      <c r="L84" s="142"/>
      <c r="M84" s="243"/>
      <c r="O84" s="161" t="s">
        <v>217</v>
      </c>
      <c r="P84" s="79"/>
      <c r="Q84" s="79"/>
      <c r="R84" s="79"/>
      <c r="S84" s="79"/>
      <c r="T84" s="79"/>
      <c r="U84" s="79"/>
      <c r="V84" s="79"/>
      <c r="W84" s="3">
        <v>1</v>
      </c>
    </row>
    <row r="85" spans="2:23" ht="21" customHeight="1">
      <c r="B85" s="286"/>
      <c r="C85" s="70" t="str">
        <f>TRIM(SUBSTITUTE(SUBSTITUTE(SUBSTITUTE(SUBSTITUTE(SUBSTITUTE(SUBSTITUTE(SUBSTITUTE(SUBSTITUTE(SUBSTITUTE(CLEAN(IF(OR(LEFT(C84,1)="-",LEFT(C84,1)="="),MID(C84,2,99999),C84)),"—","-"),"–","-"),CHAR(160)," "),CHAR(9)," "),CHAR(13)," "),CHAR(10),"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85" s="59" t="str" cm="1">
        <f t="array" ref="D85">IF(ROW()=ROW(D84),C87,INDEX(E84:E97,ROW()-ROW(D84)))</f>
        <v>rondelles, les carottes coupées en rondelles, les lardons, l’ail émincé et le bouquet garni. Versez le vin rouge sur le tout et laissez mariner au frais pendant 24 heures.</v>
      </c>
      <c r="E85" s="114" t="str">
        <f>IF(OR(D85="",C86="",C86&lt;=0,F85=""),"",TRIM(MID(D85,LEN(F85)+1+IF(MID(D85,LEN(F85)+1,1)=" ",1,0),99999)))</f>
        <v>tout et laissez mariner au frais pendant 24 heures.</v>
      </c>
      <c r="F85" s="59" t="str">
        <f>IF(OR(G85="",G85=0,G85="0"),"",IF(LEN(G85)&lt;=C86,G85,IF(LEN(SUBSTITUTE(H85," ",""))=C86+1,LEFT(G85,C86),LEFT(G85,FIND("§",SUBSTITUTE(H85," ","§",LEN(H85)-LEN(SUBSTITUTE(H85," ",""))))-1))))</f>
        <v>rondelles, les carottes coupées en rondelles, les lardons, l’ail émincé et le bouquet garni. Versez le vin rouge sur le</v>
      </c>
      <c r="G85" s="59" t="str">
        <f t="shared" si="7"/>
        <v>rondelles, les carottes coupées en rondelles, les lardons, l’ail émincé et le bouquet garni. Versez le vin rouge sur le tout et laissez mariner au frais pendant 24 heures.</v>
      </c>
      <c r="H85" s="59" t="str">
        <f>IF(OR(G85="",G85=0,G85="0"),"",LEFT(G85,C86+1))</f>
        <v>rondelles, les carottes coupées en rondelles, les lardons, l’ail émincé et le bouquet garni. Versez le vin rouge sur le t</v>
      </c>
      <c r="I85" s="117" t="str">
        <f>IF(LEN(TRIM(J85))&gt;0,MAX(I13:I84)+1,"")</f>
        <v/>
      </c>
      <c r="J85" s="146"/>
      <c r="K85" s="142"/>
      <c r="L85" s="142"/>
      <c r="M85" s="243"/>
      <c r="O85" s="161" t="s">
        <v>218</v>
      </c>
      <c r="P85" s="79"/>
      <c r="Q85" s="79"/>
      <c r="R85" s="79"/>
      <c r="S85" s="79"/>
      <c r="T85" s="79"/>
      <c r="U85" s="79"/>
      <c r="V85" s="79"/>
      <c r="W85" s="3">
        <v>1</v>
      </c>
    </row>
    <row r="86" spans="2:23" ht="21" customHeight="1">
      <c r="B86" s="286"/>
      <c r="C86" s="121">
        <f>C11</f>
        <v>120</v>
      </c>
      <c r="D86" s="59" t="str" cm="1">
        <f t="array" ref="D86">IF(ROW()=ROW(D84),C87,INDEX(E84:E97,ROW()-ROW(D84)))</f>
        <v>tout et laissez mariner au frais pendant 24 heures.</v>
      </c>
      <c r="E86" s="114" t="str">
        <f>IF(OR(D86="",C86="",C86&lt;=0,F86=""),"",TRIM(MID(D86,LEN(F86)+1+IF(MID(D86,LEN(F86)+1,1)=" ",1,0),99999)))</f>
        <v/>
      </c>
      <c r="F86" s="59" t="str">
        <f>IF(OR(G86="",G86=0,G86="0"),"",IF(LEN(G86)&lt;=C86,G86,IF(LEN(SUBSTITUTE(H86," ",""))=C86+1,LEFT(G86,C86),LEFT(G86,FIND("§",SUBSTITUTE(H86," ","§",LEN(H86)-LEN(SUBSTITUTE(H86," ",""))))-1))))</f>
        <v>tout et laissez mariner au frais pendant 24 heures.</v>
      </c>
      <c r="G86" s="59" t="str">
        <f t="shared" si="7"/>
        <v>tout et laissez mariner au frais pendant 24 heures.</v>
      </c>
      <c r="H86" s="59" t="str">
        <f>IF(OR(G86="",G86=0,G86="0"),"",LEFT(G86,C86+1))</f>
        <v>tout et laissez mariner au frais pendant 24 heures.</v>
      </c>
      <c r="I86" s="117" t="str">
        <f>IF(LEN(TRIM(J86))&gt;0,MAX(I13:I85)+1,"")</f>
        <v/>
      </c>
      <c r="J86" s="146"/>
      <c r="K86" s="142"/>
      <c r="L86" s="142"/>
      <c r="M86" s="243"/>
      <c r="O86" s="161" t="s">
        <v>219</v>
      </c>
      <c r="P86" s="79"/>
      <c r="Q86" s="79"/>
      <c r="R86" s="79"/>
      <c r="S86" s="79"/>
      <c r="T86" s="79"/>
      <c r="U86" s="79"/>
      <c r="V86" s="79"/>
      <c r="W86" s="3">
        <v>1</v>
      </c>
    </row>
    <row r="87" spans="2:23" ht="21" customHeight="1">
      <c r="B87" s="286"/>
      <c r="C87" s="70" t="str">
        <f>IF(UPPER(TRIM(C12))="X",C91,C85)</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87" s="59" t="str" cm="1">
        <f t="array" ref="D87">IF(ROW()=ROW(D84),C87,INDEX(E84:E97,ROW()-ROW(D84)))</f>
        <v/>
      </c>
      <c r="E87" s="114" t="str">
        <f>IF(OR(D87="",C86="",C86&lt;=0,F87=""),"",TRIM(MID(D87,LEN(F87)+1+IF(MID(D87,LEN(F87)+1,1)=" ",1,0),99999)))</f>
        <v/>
      </c>
      <c r="F87" s="59" t="str">
        <f>IF(OR(G87="",G87=0,G87="0"),"",IF(LEN(G87)&lt;=C86,G87,IF(LEN(SUBSTITUTE(H87," ",""))=C86+1,LEFT(G87,C86),LEFT(G87,FIND("§",SUBSTITUTE(H87," ","§",LEN(H87)-LEN(SUBSTITUTE(H87," ",""))))-1))))</f>
        <v/>
      </c>
      <c r="G87" s="59" t="str">
        <f t="shared" si="7"/>
        <v/>
      </c>
      <c r="H87" s="59" t="str">
        <f>IF(OR(G87="",G87=0,G87="0"),"",LEFT(G87,C86+1))</f>
        <v/>
      </c>
      <c r="I87" s="117" t="str">
        <f>IF(LEN(TRIM(J87))&gt;0,MAX(I13:I86)+1,"")</f>
        <v/>
      </c>
      <c r="J87" s="146"/>
      <c r="K87" s="142"/>
      <c r="L87" s="142"/>
      <c r="M87" s="243"/>
      <c r="O87" s="161" t="s">
        <v>220</v>
      </c>
      <c r="P87" s="79"/>
      <c r="Q87" s="79"/>
      <c r="R87" s="79"/>
      <c r="S87" s="79"/>
      <c r="T87" s="79"/>
      <c r="U87" s="79"/>
      <c r="V87" s="79"/>
      <c r="W87" s="3">
        <v>1</v>
      </c>
    </row>
    <row r="88" spans="2:23" ht="21" customHeight="1">
      <c r="B88" s="286"/>
      <c r="C88" s="123" t="str">
        <f>TRIM(SUBSTITUTE(SUBSTITUTE(SUBSTITUTE(SUBSTITUTE(SUBSTITUTE(SUBSTITUTE(SUBSTITUTE(SUBSTITUTE(SUBSTITUTE(SUBSTITUTE(C85,","," "),";"," "),":"," "),"!","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88" s="59" t="str" cm="1">
        <f t="array" ref="D88">IF(ROW()=ROW(D84),C87,INDEX(E84:E97,ROW()-ROW(D84)))</f>
        <v/>
      </c>
      <c r="E88" s="114" t="str">
        <f>IF(OR(D88="",C86="",C86&lt;=0,F88=""),"",TRIM(MID(D88,LEN(F88)+1+IF(MID(D88,LEN(F88)+1,1)=" ",1,0),99999)))</f>
        <v/>
      </c>
      <c r="F88" s="59" t="str">
        <f>IF(OR(G88="",G88=0,G88="0"),"",IF(LEN(G88)&lt;=C86,G88,IF(LEN(SUBSTITUTE(H88," ",""))=C86+1,LEFT(G88,C86),LEFT(G88,FIND("§",SUBSTITUTE(H88," ","§",LEN(H88)-LEN(SUBSTITUTE(H88," ",""))))-1))))</f>
        <v/>
      </c>
      <c r="G88" s="59" t="str">
        <f t="shared" si="7"/>
        <v/>
      </c>
      <c r="H88" s="59" t="str">
        <f>IF(OR(G88="",G88=0,G88="0"),"",LEFT(G88,C86+1))</f>
        <v/>
      </c>
      <c r="I88" s="117" t="str">
        <f>IF(LEN(TRIM(J88))&gt;0,MAX(I13:I87)+1,"")</f>
        <v/>
      </c>
      <c r="J88" s="146"/>
      <c r="K88" s="142"/>
      <c r="L88" s="142"/>
      <c r="M88" s="243"/>
      <c r="O88" s="161" t="s">
        <v>221</v>
      </c>
      <c r="P88" s="79"/>
      <c r="Q88" s="79"/>
      <c r="R88" s="79"/>
      <c r="S88" s="79"/>
      <c r="T88" s="79"/>
      <c r="U88" s="79"/>
      <c r="V88" s="79"/>
      <c r="W88" s="3">
        <v>1</v>
      </c>
    </row>
    <row r="89" spans="2:23" ht="21" customHeight="1">
      <c r="B89" s="286"/>
      <c r="C89" s="59" t="str">
        <f>TRIM(SUBSTITUTE(SUBSTITUTE(SUBSTITUTE(SUBSTITUTE(SUBSTITUTE(SUBSTITUTE(SUBSTITUTE(SUBSTITUTE(C88,"("," "),")"," "),CHAR(34)," "),"-"," "),"_"," "),"&lt;"," "),"&gt;","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89" s="59" t="str" cm="1">
        <f t="array" ref="D89">IF(ROW()=ROW(D84),C87,INDEX(E84:E97,ROW()-ROW(D84)))</f>
        <v/>
      </c>
      <c r="E89" s="114" t="str">
        <f>IF(OR(D89="",C86="",C86&lt;=0,F89=""),"",TRIM(MID(D89,LEN(F89)+1+IF(MID(D89,LEN(F89)+1,1)=" ",1,0),99999)))</f>
        <v/>
      </c>
      <c r="F89" s="59" t="str">
        <f>IF(OR(G89="",G89=0,G89="0"),"",IF(LEN(G89)&lt;=C86,G89,IF(LEN(SUBSTITUTE(H89," ",""))=C86+1,LEFT(G89,C86),LEFT(G89,FIND("§",SUBSTITUTE(H89," ","§",LEN(H89)-LEN(SUBSTITUTE(H89," ",""))))-1))))</f>
        <v/>
      </c>
      <c r="G89" s="59" t="str">
        <f t="shared" si="7"/>
        <v/>
      </c>
      <c r="H89" s="59" t="str">
        <f>IF(OR(G89="",G89=0,G89="0"),"",LEFT(G89,C86+1))</f>
        <v/>
      </c>
      <c r="I89" s="117" t="str">
        <f>IF(LEN(TRIM(J89))&gt;0,MAX(I13:I88)+1,"")</f>
        <v/>
      </c>
      <c r="J89" s="146"/>
      <c r="K89" s="142"/>
      <c r="L89" s="142"/>
      <c r="M89" s="243"/>
      <c r="O89" s="161" t="s">
        <v>222</v>
      </c>
      <c r="P89" s="79"/>
      <c r="Q89" s="79"/>
      <c r="R89" s="79"/>
      <c r="S89" s="79"/>
      <c r="T89" s="79"/>
      <c r="U89" s="79"/>
      <c r="V89" s="79"/>
      <c r="W89" s="3">
        <v>1</v>
      </c>
    </row>
    <row r="90" spans="2:23" ht="21" customHeight="1">
      <c r="B90" s="286"/>
      <c r="C90" s="70" t="str">
        <f>TRIM(SUBSTITUTE(SUBSTITUTE(SUBSTITUTE(SUBSTITUTE(C89,"►"," "),"▼"," "),"▲","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90" s="59" t="str" cm="1">
        <f t="array" ref="D90">IF(ROW()=ROW(D84),C87,INDEX(E84:E97,ROW()-ROW(D84)))</f>
        <v/>
      </c>
      <c r="E90" s="114" t="str">
        <f>IF(OR(D90="",C86="",C86&lt;=0,F90=""),"",TRIM(MID(D90,LEN(F90)+1+IF(MID(D90,LEN(F90)+1,1)=" ",1,0),99999)))</f>
        <v/>
      </c>
      <c r="F90" s="59" t="str">
        <f>IF(OR(G90="",G90=0,G90="0"),"",IF(LEN(G90)&lt;=C86,G90,IF(LEN(SUBSTITUTE(H90," ",""))=C86+1,LEFT(G90,C86),LEFT(G90,FIND("§",SUBSTITUTE(H90," ","§",LEN(H90)-LEN(SUBSTITUTE(H90," ",""))))-1))))</f>
        <v/>
      </c>
      <c r="G90" s="59" t="str">
        <f t="shared" si="7"/>
        <v/>
      </c>
      <c r="H90" s="59" t="str">
        <f>IF(OR(G90="",G90=0,G90="0"),"",LEFT(G90,C86+1))</f>
        <v/>
      </c>
      <c r="I90" s="117" t="str">
        <f>IF(LEN(TRIM(J90))&gt;0,MAX(I13:I89)+1,"")</f>
        <v/>
      </c>
      <c r="J90" s="146"/>
      <c r="K90" s="142"/>
      <c r="L90" s="142"/>
      <c r="M90" s="243"/>
      <c r="O90" s="161" t="s">
        <v>223</v>
      </c>
      <c r="P90" s="79"/>
      <c r="Q90" s="79"/>
      <c r="R90" s="79"/>
      <c r="S90" s="79"/>
      <c r="T90" s="79"/>
      <c r="U90" s="79"/>
      <c r="V90" s="79"/>
      <c r="W90" s="3">
        <v>1</v>
      </c>
    </row>
    <row r="91" spans="2:23" ht="21" customHeight="1">
      <c r="B91" s="286"/>
      <c r="C91" s="70" t="str">
        <f>TRIM(SUBSTITUTE(SUBSTITUTE(C90,"“","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91" s="59" t="str" cm="1">
        <f t="array" ref="D91">IF(ROW()=ROW(D84),C87,INDEX(E84:E97,ROW()-ROW(D84)))</f>
        <v/>
      </c>
      <c r="E91" s="114" t="str">
        <f>IF(OR(D91="",C86="",C86&lt;=0,F91=""),"",TRIM(MID(D91,LEN(F91)+1+IF(MID(D91,LEN(F91)+1,1)=" ",1,0),99999)))</f>
        <v/>
      </c>
      <c r="F91" s="59" t="str">
        <f>IF(OR(G91="",G91=0,G91="0"),"",IF(LEN(G91)&lt;=C86,G91,IF(LEN(SUBSTITUTE(H91," ",""))=C86+1,LEFT(G91,C86),LEFT(G91,FIND("§",SUBSTITUTE(H91," ","§",LEN(H91)-LEN(SUBSTITUTE(H91," ",""))))-1))))</f>
        <v/>
      </c>
      <c r="G91" s="59" t="str">
        <f t="shared" si="7"/>
        <v/>
      </c>
      <c r="H91" s="59" t="str">
        <f>IF(OR(G91="",G91=0,G91="0"),"",LEFT(G91,C86+1))</f>
        <v/>
      </c>
      <c r="I91" s="117" t="str">
        <f>IF(LEN(TRIM(J91))&gt;0,MAX(I13:I90)+1,"")</f>
        <v/>
      </c>
      <c r="J91" s="146"/>
      <c r="K91" s="142"/>
      <c r="L91" s="142"/>
      <c r="M91" s="243"/>
      <c r="O91" s="79"/>
      <c r="P91" s="79"/>
      <c r="Q91" s="79"/>
      <c r="R91" s="79"/>
      <c r="S91" s="79"/>
      <c r="T91" s="79"/>
      <c r="U91" s="79"/>
      <c r="V91" s="79"/>
      <c r="W91" s="3">
        <v>1</v>
      </c>
    </row>
    <row r="92" spans="2:23" ht="21" customHeight="1">
      <c r="B92" s="286"/>
      <c r="C92" s="70"/>
      <c r="D92" s="59" t="str" cm="1">
        <f t="array" ref="D92">IF(ROW()=ROW(D84),C87,INDEX(E84:E97,ROW()-ROW(D84)))</f>
        <v/>
      </c>
      <c r="E92" s="114" t="str">
        <f>IF(OR(D92="",C86="",C86&lt;=0,F92=""),"",TRIM(MID(D92,LEN(F92)+1+IF(MID(D92,LEN(F92)+1,1)=" ",1,0),99999)))</f>
        <v/>
      </c>
      <c r="F92" s="59" t="str">
        <f>IF(OR(G92="",G92=0,G92="0"),"",IF(LEN(G92)&lt;=C86,G92,IF(LEN(SUBSTITUTE(H92," ",""))=C86+1,LEFT(G92,C86),LEFT(G92,FIND("§",SUBSTITUTE(H92," ","§",LEN(H92)-LEN(SUBSTITUTE(H92," ",""))))-1))))</f>
        <v/>
      </c>
      <c r="G92" s="59" t="str">
        <f t="shared" si="7"/>
        <v/>
      </c>
      <c r="H92" s="59" t="str">
        <f>IF(OR(G92="",G92=0,G92="0"),"",LEFT(G92,C86+1))</f>
        <v/>
      </c>
      <c r="I92" s="117" t="str">
        <f>IF(LEN(TRIM(J92))&gt;0,MAX(I13:I91)+1,"")</f>
        <v/>
      </c>
      <c r="J92" s="146"/>
      <c r="K92" s="142"/>
      <c r="L92" s="142"/>
      <c r="M92" s="243"/>
      <c r="O92" s="163" t="s">
        <v>224</v>
      </c>
      <c r="P92" s="79"/>
      <c r="Q92" s="79"/>
      <c r="R92" s="79"/>
      <c r="S92" s="79"/>
      <c r="T92" s="79"/>
      <c r="U92" s="79"/>
      <c r="V92" s="79"/>
      <c r="W92" s="3">
        <v>1</v>
      </c>
    </row>
    <row r="93" spans="2:23" ht="21" customHeight="1">
      <c r="B93" s="286"/>
      <c r="C93" s="70"/>
      <c r="D93" s="59" t="str" cm="1">
        <f t="array" ref="D93">IF(ROW()=ROW(D84),C87,INDEX(E84:E97,ROW()-ROW(D84)))</f>
        <v/>
      </c>
      <c r="E93" s="114" t="str">
        <f>IF(OR(D93="",C86="",C86&lt;=0,F93=""),"",TRIM(MID(D93,LEN(F93)+1+IF(MID(D93,LEN(F93)+1,1)=" ",1,0),99999)))</f>
        <v/>
      </c>
      <c r="F93" s="59" t="str">
        <f>IF(OR(G93="",G93=0,G93="0"),"",IF(LEN(G93)&lt;=C86,G93,IF(LEN(SUBSTITUTE(H93," ",""))=C86+1,LEFT(G93,C86),LEFT(G93,FIND("§",SUBSTITUTE(H93," ","§",LEN(H93)-LEN(SUBSTITUTE(H93," ",""))))-1))))</f>
        <v/>
      </c>
      <c r="G93" s="59" t="str">
        <f t="shared" si="7"/>
        <v/>
      </c>
      <c r="H93" s="59" t="str">
        <f>IF(OR(G93="",G93=0,G93="0"),"",LEFT(G93,C86+1))</f>
        <v/>
      </c>
      <c r="I93" s="117" t="str">
        <f>IF(LEN(TRIM(J93))&gt;0,MAX(I13:I92)+1,"")</f>
        <v/>
      </c>
      <c r="J93" s="146"/>
      <c r="K93" s="142"/>
      <c r="L93" s="142"/>
      <c r="M93" s="243"/>
      <c r="O93" s="163" t="s">
        <v>225</v>
      </c>
      <c r="P93" s="79"/>
      <c r="Q93" s="79"/>
      <c r="R93" s="79"/>
      <c r="S93" s="79"/>
      <c r="T93" s="79"/>
      <c r="U93" s="79"/>
      <c r="V93" s="79"/>
      <c r="W93" s="3">
        <v>1</v>
      </c>
    </row>
    <row r="94" spans="2:23" ht="21" customHeight="1">
      <c r="B94" s="286"/>
      <c r="C94" s="70"/>
      <c r="D94" s="59" t="str" cm="1">
        <f t="array" ref="D94">IF(ROW()=ROW(D84),C87,INDEX(E84:E97,ROW()-ROW(D84)))</f>
        <v/>
      </c>
      <c r="E94" s="114" t="str">
        <f>IF(OR(D94="",C86="",C86&lt;=0,F94=""),"",TRIM(MID(D94,LEN(F94)+1+IF(MID(D94,LEN(F94)+1,1)=" ",1,0),99999)))</f>
        <v/>
      </c>
      <c r="F94" s="59" t="str">
        <f>IF(OR(G94="",G94=0,G94="0"),"",IF(LEN(G94)&lt;=C86,G94,IF(LEN(SUBSTITUTE(H94," ",""))=C86+1,LEFT(G94,C86),LEFT(G94,FIND("§",SUBSTITUTE(H94," ","§",LEN(H94)-LEN(SUBSTITUTE(H94," ",""))))-1))))</f>
        <v/>
      </c>
      <c r="G94" s="59" t="str">
        <f t="shared" si="7"/>
        <v/>
      </c>
      <c r="H94" s="59" t="str">
        <f>IF(OR(G94="",G94=0,G94="0"),"",LEFT(G94,C86+1))</f>
        <v/>
      </c>
      <c r="I94" s="117" t="str">
        <f>IF(LEN(TRIM(J94))&gt;0,MAX(I13:I93)+1,"")</f>
        <v/>
      </c>
      <c r="J94" s="146"/>
      <c r="K94" s="142"/>
      <c r="L94" s="142"/>
      <c r="M94" s="243"/>
      <c r="O94" s="163" t="s">
        <v>226</v>
      </c>
      <c r="P94" s="79"/>
      <c r="Q94" s="79"/>
      <c r="R94" s="79"/>
      <c r="S94" s="79"/>
      <c r="T94" s="79"/>
      <c r="U94" s="79"/>
      <c r="V94" s="79"/>
      <c r="W94" s="3">
        <v>1</v>
      </c>
    </row>
    <row r="95" spans="2:23" ht="21" customHeight="1">
      <c r="B95" s="286"/>
      <c r="C95" s="70"/>
      <c r="D95" s="59" t="str" cm="1">
        <f t="array" ref="D95">IF(ROW()=ROW(D84),C87,INDEX(E84:E97,ROW()-ROW(D84)))</f>
        <v/>
      </c>
      <c r="E95" s="114" t="str">
        <f>IF(OR(D95="",C86="",C86&lt;=0,F95=""),"",TRIM(MID(D95,LEN(F95)+1+IF(MID(D95,LEN(F95)+1,1)=" ",1,0),99999)))</f>
        <v/>
      </c>
      <c r="F95" s="59" t="str">
        <f>IF(OR(G95="",G95=0,G95="0"),"",IF(LEN(G95)&lt;=C86,G95,IF(LEN(SUBSTITUTE(H95," ",""))=C86+1,LEFT(G95,C86),LEFT(G95,FIND("§",SUBSTITUTE(H95," ","§",LEN(H95)-LEN(SUBSTITUTE(H95," ",""))))-1))))</f>
        <v/>
      </c>
      <c r="G95" s="59" t="str">
        <f t="shared" si="7"/>
        <v/>
      </c>
      <c r="H95" s="59" t="str">
        <f>IF(OR(G95="",G95=0,G95="0"),"",LEFT(G95,C86+1))</f>
        <v/>
      </c>
      <c r="I95" s="117" t="str">
        <f>IF(LEN(TRIM(J95))&gt;0,MAX(I13:I94)+1,"")</f>
        <v/>
      </c>
      <c r="J95" s="146"/>
      <c r="K95" s="142"/>
      <c r="L95" s="142"/>
      <c r="M95" s="243"/>
      <c r="O95" s="79"/>
      <c r="P95" s="79"/>
      <c r="Q95" s="79"/>
      <c r="R95" s="79"/>
      <c r="S95" s="79"/>
      <c r="T95" s="79"/>
      <c r="U95" s="79"/>
      <c r="V95" s="79"/>
      <c r="W95" s="3">
        <v>1</v>
      </c>
    </row>
    <row r="96" spans="2:23" ht="21" customHeight="1">
      <c r="B96" s="286"/>
      <c r="C96" s="70"/>
      <c r="D96" s="59" t="str" cm="1">
        <f t="array" ref="D96">IF(ROW()=ROW(D84),C87,INDEX(E84:E97,ROW()-ROW(D84)))</f>
        <v/>
      </c>
      <c r="E96" s="114" t="str">
        <f>IF(OR(D96="",C86="",C86&lt;=0,F96=""),"",TRIM(MID(D96,LEN(F96)+1+IF(MID(D96,LEN(F96)+1,1)=" ",1,0),99999)))</f>
        <v/>
      </c>
      <c r="F96" s="59" t="str">
        <f>IF(OR(G96="",G96=0,G96="0"),"",IF(LEN(G96)&lt;=C86,G96,IF(LEN(SUBSTITUTE(H96," ",""))=C86+1,LEFT(G96,C86),LEFT(G96,FIND("§",SUBSTITUTE(H96," ","§",LEN(H96)-LEN(SUBSTITUTE(H96," ",""))))-1))))</f>
        <v/>
      </c>
      <c r="G96" s="59" t="str">
        <f t="shared" si="7"/>
        <v/>
      </c>
      <c r="H96" s="59" t="str">
        <f>IF(OR(G96="",G96=0,G96="0"),"",LEFT(G96,C86+1))</f>
        <v/>
      </c>
      <c r="I96" s="117" t="str">
        <f>IF(LEN(TRIM(J96))&gt;0,MAX(I13:I95)+1,"")</f>
        <v/>
      </c>
      <c r="J96" s="146"/>
      <c r="K96" s="142"/>
      <c r="L96" s="142"/>
      <c r="M96" s="243"/>
      <c r="O96" s="163" t="s">
        <v>227</v>
      </c>
      <c r="P96" s="79"/>
      <c r="Q96" s="79"/>
      <c r="R96" s="79"/>
      <c r="S96" s="79"/>
      <c r="T96" s="79"/>
      <c r="U96" s="79"/>
      <c r="V96" s="79"/>
      <c r="W96" s="3">
        <v>1</v>
      </c>
    </row>
    <row r="97" spans="2:23" ht="21" customHeight="1">
      <c r="B97" s="286"/>
      <c r="C97" s="70"/>
      <c r="D97" s="59" t="str" cm="1">
        <f t="array" ref="D97">IF(ROW()=ROW(D84),C87,INDEX(E84:E97,ROW()-ROW(D84)))</f>
        <v/>
      </c>
      <c r="E97" s="114" t="str">
        <f>IF(OR(D97="",C86="",C86&lt;=0,F97=""),"",TRIM(MID(D97,LEN(F97)+1+IF(MID(D97,LEN(F97)+1,1)=" ",1,0),99999)))</f>
        <v/>
      </c>
      <c r="F97" s="59" t="str">
        <f>IF(OR(G97="",G97=0,G97="0"),"",IF(LEN(G97)&lt;=C86,G97,IF(LEN(SUBSTITUTE(H97," ",""))=C86+1,LEFT(G97,C86),LEFT(G97,FIND("§",SUBSTITUTE(H97," ","§",LEN(H97)-LEN(SUBSTITUTE(H97," ",""))))-1))))</f>
        <v/>
      </c>
      <c r="G97" s="59" t="str">
        <f t="shared" si="7"/>
        <v/>
      </c>
      <c r="H97" s="59" t="str">
        <f>IF(OR(G97="",G97=0,G97="0"),"",LEFT(G97,C86+1))</f>
        <v/>
      </c>
      <c r="I97" s="117" t="str">
        <f>IF(LEN(TRIM(J97))&gt;0,MAX(I13:I96)+1,"")</f>
        <v/>
      </c>
      <c r="J97" s="146"/>
      <c r="K97" s="142"/>
      <c r="L97" s="142"/>
      <c r="M97" s="243"/>
      <c r="O97" s="163" t="s">
        <v>228</v>
      </c>
      <c r="P97" s="79"/>
      <c r="Q97" s="79"/>
      <c r="R97" s="79"/>
      <c r="S97" s="79"/>
      <c r="T97" s="79"/>
      <c r="U97" s="79"/>
      <c r="V97" s="79"/>
      <c r="W97" s="3">
        <v>1</v>
      </c>
    </row>
    <row r="98" spans="2:23" ht="21" customHeight="1">
      <c r="B98" s="286"/>
      <c r="C98" s="113" t="str">
        <f>IF(TRIM(SUBSTITUTE(K20,CHAR(160),""))="","",K20)</f>
        <v/>
      </c>
      <c r="D98" s="59" t="str" cm="1">
        <f t="array" ref="D98">IF(ROW()=ROW(D98),C101,INDEX(E98:E111,ROW()-ROW(D98)))</f>
        <v/>
      </c>
      <c r="E98" s="114" t="str">
        <f>IF(OR(D98="",C100="",C100&lt;=0,F98=""),"",TRIM(MID(D98,LEN(F98)+1+IF(MID(D98,LEN(F98)+1,1)=" ",1,0),99999)))</f>
        <v/>
      </c>
      <c r="F98" s="59" t="str">
        <f>IF(OR(G98="",G98=0,G98="0"),"",IF(LEN(G98)&lt;=C100,G98,IF(LEN(SUBSTITUTE(H98," ",""))=C100+1,LEFT(G98,C100),LEFT(G98,FIND("§",SUBSTITUTE(H98," ","§",LEN(H98)-LEN(SUBSTITUTE(H98," ",""))))-1))))</f>
        <v/>
      </c>
      <c r="G98" s="59" t="str">
        <f t="shared" si="7"/>
        <v/>
      </c>
      <c r="H98" s="59" t="str">
        <f>IF(OR(G98="",G98=0,G98="0"),"",LEFT(G98,C100+1))</f>
        <v/>
      </c>
      <c r="I98" s="117" t="str">
        <f>IF(LEN(TRIM(J98))&gt;0,MAX(I13:I97)+1,"")</f>
        <v/>
      </c>
      <c r="J98" s="146"/>
      <c r="K98" s="142"/>
      <c r="L98" s="142"/>
      <c r="M98" s="243"/>
      <c r="O98" s="163" t="s">
        <v>229</v>
      </c>
      <c r="P98" s="79"/>
      <c r="Q98" s="79"/>
      <c r="R98" s="79"/>
      <c r="S98" s="79"/>
      <c r="T98" s="79"/>
      <c r="U98" s="79"/>
      <c r="V98" s="79"/>
      <c r="W98" s="3">
        <v>1</v>
      </c>
    </row>
    <row r="99" spans="2:23" ht="21" customHeight="1">
      <c r="B99" s="286"/>
      <c r="C99" s="70" t="str">
        <f>TRIM(SUBSTITUTE(SUBSTITUTE(SUBSTITUTE(SUBSTITUTE(SUBSTITUTE(SUBSTITUTE(SUBSTITUTE(SUBSTITUTE(SUBSTITUTE(CLEAN(IF(OR(LEFT(C98,1)="-",LEFT(C98,1)="="),MID(C98,2,99999),C98)),"—","-"),"–","-"),CHAR(160)," "),CHAR(9)," "),CHAR(13)," "),CHAR(10)," ")," "," ")," "," ")," "," "))</f>
        <v/>
      </c>
      <c r="D99" s="59" t="str" cm="1">
        <f t="array" ref="D99">IF(ROW()=ROW(D98),C101,INDEX(E98:E111,ROW()-ROW(D98)))</f>
        <v/>
      </c>
      <c r="E99" s="114" t="str">
        <f>IF(OR(D99="",C100="",C100&lt;=0,F99=""),"",TRIM(MID(D99,LEN(F99)+1+IF(MID(D99,LEN(F99)+1,1)=" ",1,0),99999)))</f>
        <v/>
      </c>
      <c r="F99" s="59" t="str">
        <f>IF(OR(G99="",G99=0,G99="0"),"",IF(LEN(G99)&lt;=C100,G99,IF(LEN(SUBSTITUTE(H99," ",""))=C100+1,LEFT(G99,C100),LEFT(G99,FIND("§",SUBSTITUTE(H99," ","§",LEN(H99)-LEN(SUBSTITUTE(H99," ",""))))-1))))</f>
        <v/>
      </c>
      <c r="G99" s="59" t="str">
        <f t="shared" si="7"/>
        <v/>
      </c>
      <c r="H99" s="59" t="str">
        <f>IF(OR(G99="",G99=0,G99="0"),"",LEFT(G99,C100+1))</f>
        <v/>
      </c>
      <c r="I99" s="117" t="str">
        <f>IF(LEN(TRIM(J99))&gt;0,MAX(I13:I98)+1,"")</f>
        <v/>
      </c>
      <c r="J99" s="146"/>
      <c r="K99" s="142"/>
      <c r="L99" s="142"/>
      <c r="M99" s="243"/>
      <c r="O99" s="79" t="s">
        <v>230</v>
      </c>
      <c r="P99" s="79"/>
      <c r="Q99" s="79"/>
      <c r="R99" s="79"/>
      <c r="S99" s="79"/>
      <c r="T99" s="79"/>
      <c r="U99" s="79"/>
      <c r="V99" s="79"/>
      <c r="W99" s="3">
        <v>1</v>
      </c>
    </row>
    <row r="100" spans="2:23" ht="21" customHeight="1">
      <c r="B100" s="286"/>
      <c r="C100" s="121">
        <f>C11</f>
        <v>120</v>
      </c>
      <c r="D100" s="59" t="str" cm="1">
        <f t="array" ref="D100">IF(ROW()=ROW(D98),C101,INDEX(E98:E111,ROW()-ROW(D98)))</f>
        <v/>
      </c>
      <c r="E100" s="114" t="str">
        <f>IF(OR(D100="",C100="",C100&lt;=0,F100=""),"",TRIM(MID(D100,LEN(F100)+1+IF(MID(D100,LEN(F100)+1,1)=" ",1,0),99999)))</f>
        <v/>
      </c>
      <c r="F100" s="59" t="str">
        <f>IF(OR(G100="",G100=0,G100="0"),"",IF(LEN(G100)&lt;=C100,G100,IF(LEN(SUBSTITUTE(H100," ",""))=C100+1,LEFT(G100,C100),LEFT(G100,FIND("§",SUBSTITUTE(H100," ","§",LEN(H100)-LEN(SUBSTITUTE(H100," ",""))))-1))))</f>
        <v/>
      </c>
      <c r="G100" s="59" t="str">
        <f t="shared" si="7"/>
        <v/>
      </c>
      <c r="H100" s="59" t="str">
        <f>IF(OR(G100="",G100=0,G100="0"),"",LEFT(G100,C100+1))</f>
        <v/>
      </c>
      <c r="I100" s="117" t="str">
        <f>IF(LEN(TRIM(J100))&gt;0,MAX(I13:I99)+1,"")</f>
        <v/>
      </c>
      <c r="J100" s="146"/>
      <c r="K100" s="142"/>
      <c r="L100" s="142"/>
      <c r="M100" s="243"/>
      <c r="O100" s="162"/>
      <c r="P100" s="79"/>
      <c r="Q100" s="79"/>
      <c r="R100" s="79"/>
      <c r="S100" s="79"/>
      <c r="T100" s="79"/>
      <c r="U100" s="79"/>
      <c r="V100" s="79"/>
      <c r="W100" s="3">
        <v>1</v>
      </c>
    </row>
    <row r="101" spans="2:23" ht="21" customHeight="1">
      <c r="B101" s="286"/>
      <c r="C101" s="70" t="str">
        <f>IF(UPPER(TRIM(C12))="X",C105,C99)</f>
        <v/>
      </c>
      <c r="D101" s="59" t="str" cm="1">
        <f t="array" ref="D101">IF(ROW()=ROW(D98),C101,INDEX(E98:E111,ROW()-ROW(D98)))</f>
        <v/>
      </c>
      <c r="E101" s="114" t="str">
        <f>IF(OR(D101="",C100="",C100&lt;=0,F101=""),"",TRIM(MID(D101,LEN(F101)+1+IF(MID(D101,LEN(F101)+1,1)=" ",1,0),99999)))</f>
        <v/>
      </c>
      <c r="F101" s="59" t="str">
        <f>IF(OR(G101="",G101=0,G101="0"),"",IF(LEN(G101)&lt;=C100,G101,IF(LEN(SUBSTITUTE(H101," ",""))=C100+1,LEFT(G101,C100),LEFT(G101,FIND("§",SUBSTITUTE(H101," ","§",LEN(H101)-LEN(SUBSTITUTE(H101," ",""))))-1))))</f>
        <v/>
      </c>
      <c r="G101" s="59" t="str">
        <f t="shared" si="7"/>
        <v/>
      </c>
      <c r="H101" s="59" t="str">
        <f>IF(OR(G101="",G101=0,G101="0"),"",LEFT(G101,C100+1))</f>
        <v/>
      </c>
      <c r="I101" s="117" t="str">
        <f>IF(LEN(TRIM(J101))&gt;0,MAX(I13:I100)+1,"")</f>
        <v/>
      </c>
      <c r="J101" s="146"/>
      <c r="K101" s="142"/>
      <c r="L101" s="142"/>
      <c r="M101" s="243"/>
      <c r="O101" s="160" t="s">
        <v>231</v>
      </c>
      <c r="P101" s="79"/>
      <c r="Q101" s="79"/>
      <c r="R101" s="79"/>
      <c r="S101" s="79"/>
      <c r="T101" s="79"/>
      <c r="U101" s="79"/>
      <c r="V101" s="79"/>
      <c r="W101" s="3">
        <v>1</v>
      </c>
    </row>
    <row r="102" spans="2:23" ht="21" customHeight="1">
      <c r="B102" s="286"/>
      <c r="C102" s="123" t="str">
        <f>TRIM(SUBSTITUTE(SUBSTITUTE(SUBSTITUTE(SUBSTITUTE(SUBSTITUTE(SUBSTITUTE(SUBSTITUTE(SUBSTITUTE(SUBSTITUTE(SUBSTITUTE(C99,","," "),";"," "),":"," "),"!"," "),"?"," "),"…"," "),"»"," "),"«"," "),"/"," "),"."," "))</f>
        <v/>
      </c>
      <c r="D102" s="59" t="str" cm="1">
        <f t="array" ref="D102">IF(ROW()=ROW(D98),C101,INDEX(E98:E111,ROW()-ROW(D98)))</f>
        <v/>
      </c>
      <c r="E102" s="114" t="str">
        <f>IF(OR(D102="",C100="",C100&lt;=0,F102=""),"",TRIM(MID(D102,LEN(F102)+1+IF(MID(D102,LEN(F102)+1,1)=" ",1,0),99999)))</f>
        <v/>
      </c>
      <c r="F102" s="59" t="str">
        <f>IF(OR(G102="",G102=0,G102="0"),"",IF(LEN(G102)&lt;=C100,G102,IF(LEN(SUBSTITUTE(H102," ",""))=C100+1,LEFT(G102,C100),LEFT(G102,FIND("§",SUBSTITUTE(H102," ","§",LEN(H102)-LEN(SUBSTITUTE(H102," ",""))))-1))))</f>
        <v/>
      </c>
      <c r="G102" s="59" t="str">
        <f t="shared" si="7"/>
        <v/>
      </c>
      <c r="H102" s="59" t="str">
        <f>IF(OR(G102="",G102=0,G102="0"),"",LEFT(G102,C100+1))</f>
        <v/>
      </c>
      <c r="I102" s="117" t="str">
        <f>IF(LEN(TRIM(J102))&gt;0,MAX(I13:I101)+1,"")</f>
        <v/>
      </c>
      <c r="J102" s="146"/>
      <c r="K102" s="142"/>
      <c r="L102" s="142"/>
      <c r="M102" s="243"/>
      <c r="O102" s="162" t="s">
        <v>232</v>
      </c>
      <c r="P102" s="79"/>
      <c r="Q102" s="79"/>
      <c r="R102" s="79"/>
      <c r="S102" s="79"/>
      <c r="T102" s="79"/>
      <c r="U102" s="79"/>
      <c r="V102" s="79"/>
      <c r="W102" s="3">
        <v>1</v>
      </c>
    </row>
    <row r="103" spans="2:23" ht="21" customHeight="1">
      <c r="B103" s="286"/>
      <c r="C103" s="59" t="str">
        <f>TRIM(SUBSTITUTE(SUBSTITUTE(SUBSTITUTE(SUBSTITUTE(SUBSTITUTE(SUBSTITUTE(SUBSTITUTE(SUBSTITUTE(C102,"("," "),")"," "),CHAR(34)," "),"-"," "),"_"," "),"&lt;"," "),"&gt;"," "),"="," "))</f>
        <v/>
      </c>
      <c r="D103" s="59" t="str" cm="1">
        <f t="array" ref="D103">IF(ROW()=ROW(D98),C101,INDEX(E98:E111,ROW()-ROW(D98)))</f>
        <v/>
      </c>
      <c r="E103" s="114" t="str">
        <f>IF(OR(D103="",C100="",C100&lt;=0,F103=""),"",TRIM(MID(D103,LEN(F103)+1+IF(MID(D103,LEN(F103)+1,1)=" ",1,0),99999)))</f>
        <v/>
      </c>
      <c r="F103" s="59" t="str">
        <f>IF(OR(G103="",G103=0,G103="0"),"",IF(LEN(G103)&lt;=C100,G103,IF(LEN(SUBSTITUTE(H103," ",""))=C100+1,LEFT(G103,C100),LEFT(G103,FIND("§",SUBSTITUTE(H103," ","§",LEN(H103)-LEN(SUBSTITUTE(H103," ",""))))-1))))</f>
        <v/>
      </c>
      <c r="G103" s="59" t="str">
        <f t="shared" si="7"/>
        <v/>
      </c>
      <c r="H103" s="59" t="str">
        <f>IF(OR(G103="",G103=0,G103="0"),"",LEFT(G103,C100+1))</f>
        <v/>
      </c>
      <c r="I103" s="117" t="str">
        <f>IF(LEN(TRIM(J103))&gt;0,MAX(I13:I102)+1,"")</f>
        <v/>
      </c>
      <c r="J103" s="146"/>
      <c r="K103" s="142"/>
      <c r="L103" s="142"/>
      <c r="M103" s="243"/>
      <c r="O103" s="164" t="s">
        <v>233</v>
      </c>
      <c r="P103" s="79"/>
      <c r="Q103" s="79"/>
      <c r="R103" s="79"/>
      <c r="S103" s="79"/>
      <c r="T103" s="79"/>
      <c r="U103" s="79"/>
      <c r="V103" s="79"/>
      <c r="W103" s="3">
        <v>1</v>
      </c>
    </row>
    <row r="104" spans="2:23" ht="21" customHeight="1">
      <c r="B104" s="286"/>
      <c r="C104" s="70" t="str">
        <f>TRIM(SUBSTITUTE(SUBSTITUTE(SUBSTITUTE(SUBSTITUTE(C103,"►"," "),"▼"," "),"▲"," "),"◄"," "))</f>
        <v/>
      </c>
      <c r="D104" s="59" t="str" cm="1">
        <f t="array" ref="D104">IF(ROW()=ROW(D98),C101,INDEX(E98:E111,ROW()-ROW(D98)))</f>
        <v/>
      </c>
      <c r="E104" s="114" t="str">
        <f>IF(OR(D104="",C100="",C100&lt;=0,F104=""),"",TRIM(MID(D104,LEN(F104)+1+IF(MID(D104,LEN(F104)+1,1)=" ",1,0),99999)))</f>
        <v/>
      </c>
      <c r="F104" s="59" t="str">
        <f>IF(OR(G104="",G104=0,G104="0"),"",IF(LEN(G104)&lt;=C100,G104,IF(LEN(SUBSTITUTE(H104," ",""))=C100+1,LEFT(G104,C100),LEFT(G104,FIND("§",SUBSTITUTE(H104," ","§",LEN(H104)-LEN(SUBSTITUTE(H104," ",""))))-1))))</f>
        <v/>
      </c>
      <c r="G104" s="59" t="str">
        <f t="shared" si="7"/>
        <v/>
      </c>
      <c r="H104" s="59" t="str">
        <f>IF(OR(G104="",G104=0,G104="0"),"",LEFT(G104,C100+1))</f>
        <v/>
      </c>
      <c r="I104" s="117" t="str">
        <f>IF(LEN(TRIM(J104))&gt;0,MAX(I13:I103)+1,"")</f>
        <v/>
      </c>
      <c r="J104" s="146"/>
      <c r="K104" s="142"/>
      <c r="L104" s="142"/>
      <c r="M104" s="243"/>
      <c r="O104" s="164" t="s">
        <v>234</v>
      </c>
      <c r="P104" s="79"/>
      <c r="Q104" s="79"/>
      <c r="R104" s="79"/>
      <c r="S104" s="79"/>
      <c r="T104" s="79"/>
      <c r="U104" s="79"/>
      <c r="V104" s="79"/>
      <c r="W104" s="3">
        <v>1</v>
      </c>
    </row>
    <row r="105" spans="2:23" ht="21" customHeight="1">
      <c r="B105" s="286"/>
      <c r="C105" s="70" t="str">
        <f>TRIM(SUBSTITUTE(SUBSTITUTE(C104,"“"," "),"”"," "))</f>
        <v/>
      </c>
      <c r="D105" s="59" t="str" cm="1">
        <f t="array" ref="D105">IF(ROW()=ROW(D98),C101,INDEX(E98:E111,ROW()-ROW(D98)))</f>
        <v/>
      </c>
      <c r="E105" s="114" t="str">
        <f>IF(OR(D105="",C100="",C100&lt;=0,F105=""),"",TRIM(MID(D105,LEN(F105)+1+IF(MID(D105,LEN(F105)+1,1)=" ",1,0),99999)))</f>
        <v/>
      </c>
      <c r="F105" s="59" t="str">
        <f>IF(OR(G105="",G105=0,G105="0"),"",IF(LEN(G105)&lt;=C100,G105,IF(LEN(SUBSTITUTE(H105," ",""))=C100+1,LEFT(G105,C100),LEFT(G105,FIND("§",SUBSTITUTE(H105," ","§",LEN(H105)-LEN(SUBSTITUTE(H105," ",""))))-1))))</f>
        <v/>
      </c>
      <c r="G105" s="59" t="str">
        <f t="shared" si="7"/>
        <v/>
      </c>
      <c r="H105" s="59" t="str">
        <f>IF(OR(G105="",G105=0,G105="0"),"",LEFT(G105,C100+1))</f>
        <v/>
      </c>
      <c r="I105" s="117" t="str">
        <f>IF(LEN(TRIM(J105))&gt;0,MAX(I13:I104)+1,"")</f>
        <v/>
      </c>
      <c r="J105" s="146"/>
      <c r="K105" s="142"/>
      <c r="L105" s="142"/>
      <c r="M105" s="243"/>
      <c r="O105" s="79"/>
      <c r="P105" s="79"/>
      <c r="Q105" s="79"/>
      <c r="R105" s="79"/>
      <c r="S105" s="79"/>
      <c r="T105" s="79"/>
      <c r="U105" s="79"/>
      <c r="V105" s="79"/>
      <c r="W105" s="3">
        <v>1</v>
      </c>
    </row>
    <row r="106" spans="2:23" ht="21" customHeight="1">
      <c r="B106" s="286"/>
      <c r="C106" s="70"/>
      <c r="D106" s="59" t="str" cm="1">
        <f t="array" ref="D106">IF(ROW()=ROW(D98),C101,INDEX(E98:E111,ROW()-ROW(D98)))</f>
        <v/>
      </c>
      <c r="E106" s="114" t="str">
        <f>IF(OR(D106="",C100="",C100&lt;=0,F106=""),"",TRIM(MID(D106,LEN(F106)+1+IF(MID(D106,LEN(F106)+1,1)=" ",1,0),99999)))</f>
        <v/>
      </c>
      <c r="F106" s="59" t="str">
        <f>IF(OR(G106="",G106=0,G106="0"),"",IF(LEN(G106)&lt;=C100,G106,IF(LEN(SUBSTITUTE(H106," ",""))=C100+1,LEFT(G106,C100),LEFT(G106,FIND("§",SUBSTITUTE(H106," ","§",LEN(H106)-LEN(SUBSTITUTE(H106," ",""))))-1))))</f>
        <v/>
      </c>
      <c r="G106" s="59" t="str">
        <f t="shared" si="7"/>
        <v/>
      </c>
      <c r="H106" s="59" t="str">
        <f>IF(OR(G106="",G106=0,G106="0"),"",LEFT(G106,C100+1))</f>
        <v/>
      </c>
      <c r="I106" s="117" t="str">
        <f>IF(LEN(TRIM(J106))&gt;0,MAX(I13:I105)+1,"")</f>
        <v/>
      </c>
      <c r="J106" s="146"/>
      <c r="K106" s="142"/>
      <c r="L106" s="142"/>
      <c r="M106" s="243"/>
      <c r="O106" s="16" t="s">
        <v>235</v>
      </c>
      <c r="P106" s="79"/>
      <c r="Q106" s="79"/>
      <c r="R106" s="79"/>
      <c r="S106" s="79"/>
      <c r="T106" s="79"/>
      <c r="U106" s="79"/>
      <c r="V106" s="79"/>
      <c r="W106" s="3">
        <v>1</v>
      </c>
    </row>
    <row r="107" spans="2:23" ht="21" customHeight="1">
      <c r="B107" s="286"/>
      <c r="C107" s="70"/>
      <c r="D107" s="59" t="str" cm="1">
        <f t="array" ref="D107">IF(ROW()=ROW(D98),C101,INDEX(E98:E111,ROW()-ROW(D98)))</f>
        <v/>
      </c>
      <c r="E107" s="114" t="str">
        <f>IF(OR(D107="",C100="",C100&lt;=0,F107=""),"",TRIM(MID(D107,LEN(F107)+1+IF(MID(D107,LEN(F107)+1,1)=" ",1,0),99999)))</f>
        <v/>
      </c>
      <c r="F107" s="59" t="str">
        <f>IF(OR(G107="",G107=0,G107="0"),"",IF(LEN(G107)&lt;=C100,G107,IF(LEN(SUBSTITUTE(H107," ",""))=C100+1,LEFT(G107,C100),LEFT(G107,FIND("§",SUBSTITUTE(H107," ","§",LEN(H107)-LEN(SUBSTITUTE(H107," ",""))))-1))))</f>
        <v/>
      </c>
      <c r="G107" s="59" t="str">
        <f t="shared" si="7"/>
        <v/>
      </c>
      <c r="H107" s="59" t="str">
        <f>IF(OR(G107="",G107=0,G107="0"),"",LEFT(G107,C100+1))</f>
        <v/>
      </c>
      <c r="I107" s="117" t="str">
        <f>IF(LEN(TRIM(J107))&gt;0,MAX(I13:I106)+1,"")</f>
        <v/>
      </c>
      <c r="J107" s="146"/>
      <c r="K107" s="142"/>
      <c r="L107" s="142"/>
      <c r="M107" s="243"/>
      <c r="O107" s="79" t="s">
        <v>236</v>
      </c>
      <c r="P107" s="79"/>
      <c r="Q107" s="79"/>
      <c r="R107" s="79"/>
      <c r="S107" s="79"/>
      <c r="T107" s="79"/>
      <c r="U107" s="79"/>
      <c r="V107" s="79"/>
      <c r="W107" s="3">
        <v>1</v>
      </c>
    </row>
    <row r="108" spans="2:23" ht="21" customHeight="1">
      <c r="B108" s="286"/>
      <c r="C108" s="70"/>
      <c r="D108" s="59" t="str" cm="1">
        <f t="array" ref="D108">IF(ROW()=ROW(D98),C101,INDEX(E98:E111,ROW()-ROW(D98)))</f>
        <v/>
      </c>
      <c r="E108" s="114" t="str">
        <f>IF(OR(D108="",C100="",C100&lt;=0,F108=""),"",TRIM(MID(D108,LEN(F108)+1+IF(MID(D108,LEN(F108)+1,1)=" ",1,0),99999)))</f>
        <v/>
      </c>
      <c r="F108" s="59" t="str">
        <f>IF(OR(G108="",G108=0,G108="0"),"",IF(LEN(G108)&lt;=C100,G108,IF(LEN(SUBSTITUTE(H108," ",""))=C100+1,LEFT(G108,C100),LEFT(G108,FIND("§",SUBSTITUTE(H108," ","§",LEN(H108)-LEN(SUBSTITUTE(H108," ",""))))-1))))</f>
        <v/>
      </c>
      <c r="G108" s="59" t="str">
        <f t="shared" si="7"/>
        <v/>
      </c>
      <c r="H108" s="59" t="str">
        <f>IF(OR(G108="",G108=0,G108="0"),"",LEFT(G108,C100+1))</f>
        <v/>
      </c>
      <c r="I108" s="117" t="str">
        <f>IF(LEN(TRIM(J108))&gt;0,MAX(I13:I107)+1,"")</f>
        <v/>
      </c>
      <c r="J108" s="146"/>
      <c r="K108" s="142"/>
      <c r="L108" s="142"/>
      <c r="M108" s="243"/>
      <c r="O108" s="162" t="s">
        <v>237</v>
      </c>
      <c r="P108" s="79"/>
      <c r="Q108" s="79"/>
      <c r="R108" s="79"/>
      <c r="S108" s="79"/>
      <c r="T108" s="79"/>
      <c r="U108" s="79"/>
      <c r="V108" s="79"/>
      <c r="W108" s="3">
        <v>1</v>
      </c>
    </row>
    <row r="109" spans="2:23" ht="21" customHeight="1">
      <c r="B109" s="286"/>
      <c r="C109" s="70"/>
      <c r="D109" s="59" t="str" cm="1">
        <f t="array" ref="D109">IF(ROW()=ROW(D98),C101,INDEX(E98:E111,ROW()-ROW(D98)))</f>
        <v/>
      </c>
      <c r="E109" s="114" t="str">
        <f>IF(OR(D109="",C100="",C100&lt;=0,F109=""),"",TRIM(MID(D109,LEN(F109)+1+IF(MID(D109,LEN(F109)+1,1)=" ",1,0),99999)))</f>
        <v/>
      </c>
      <c r="F109" s="59" t="str">
        <f>IF(OR(G109="",G109=0,G109="0"),"",IF(LEN(G109)&lt;=C100,G109,IF(LEN(SUBSTITUTE(H109," ",""))=C100+1,LEFT(G109,C100),LEFT(G109,FIND("§",SUBSTITUTE(H109," ","§",LEN(H109)-LEN(SUBSTITUTE(H109," ",""))))-1))))</f>
        <v/>
      </c>
      <c r="G109" s="59" t="str">
        <f t="shared" si="7"/>
        <v/>
      </c>
      <c r="H109" s="59" t="str">
        <f>IF(OR(G109="",G109=0,G109="0"),"",LEFT(G109,C100+1))</f>
        <v/>
      </c>
      <c r="I109" s="117" t="str">
        <f>IF(LEN(TRIM(J109))&gt;0,MAX(I13:I108)+1,"")</f>
        <v/>
      </c>
      <c r="J109" s="146"/>
      <c r="K109" s="142"/>
      <c r="L109" s="142"/>
      <c r="M109" s="243"/>
      <c r="O109" s="162" t="s">
        <v>238</v>
      </c>
      <c r="P109" s="79"/>
      <c r="Q109" s="79"/>
      <c r="R109" s="79"/>
      <c r="S109" s="79"/>
      <c r="T109" s="79"/>
      <c r="U109" s="79"/>
      <c r="V109" s="79"/>
      <c r="W109" s="3">
        <v>1</v>
      </c>
    </row>
    <row r="110" spans="2:23" ht="21" customHeight="1">
      <c r="B110" s="286"/>
      <c r="C110" s="70"/>
      <c r="D110" s="59" t="str" cm="1">
        <f t="array" ref="D110">IF(ROW()=ROW(D98),C101,INDEX(E98:E111,ROW()-ROW(D98)))</f>
        <v/>
      </c>
      <c r="E110" s="114" t="str">
        <f>IF(OR(D110="",C100="",C100&lt;=0,F110=""),"",TRIM(MID(D110,LEN(F110)+1+IF(MID(D110,LEN(F110)+1,1)=" ",1,0),99999)))</f>
        <v/>
      </c>
      <c r="F110" s="59" t="str">
        <f>IF(OR(G110="",G110=0,G110="0"),"",IF(LEN(G110)&lt;=C100,G110,IF(LEN(SUBSTITUTE(H110," ",""))=C100+1,LEFT(G110,C100),LEFT(G110,FIND("§",SUBSTITUTE(H110," ","§",LEN(H110)-LEN(SUBSTITUTE(H110," ",""))))-1))))</f>
        <v/>
      </c>
      <c r="G110" s="59" t="str">
        <f t="shared" si="7"/>
        <v/>
      </c>
      <c r="H110" s="59" t="str">
        <f>IF(OR(G110="",G110=0,G110="0"),"",LEFT(G110,C100+1))</f>
        <v/>
      </c>
      <c r="I110" s="117" t="str">
        <f>IF(LEN(TRIM(J110))&gt;0,MAX(I13:I109)+1,"")</f>
        <v/>
      </c>
      <c r="J110" s="146"/>
      <c r="K110" s="142"/>
      <c r="L110" s="142"/>
      <c r="M110" s="243"/>
      <c r="O110" s="162" t="s">
        <v>239</v>
      </c>
      <c r="P110" s="79"/>
      <c r="Q110" s="79"/>
      <c r="R110" s="79"/>
      <c r="S110" s="79"/>
      <c r="T110" s="79"/>
      <c r="U110" s="79"/>
      <c r="V110" s="79"/>
      <c r="W110" s="3">
        <v>1</v>
      </c>
    </row>
    <row r="111" spans="2:23" ht="21" customHeight="1">
      <c r="B111" s="286"/>
      <c r="C111" s="70"/>
      <c r="D111" s="59" t="str" cm="1">
        <f t="array" ref="D111">IF(ROW()=ROW(D98),C101,INDEX(E98:E111,ROW()-ROW(D98)))</f>
        <v/>
      </c>
      <c r="E111" s="114" t="str">
        <f>IF(OR(D111="",C100="",C100&lt;=0,F111=""),"",TRIM(MID(D111,LEN(F111)+1+IF(MID(D111,LEN(F111)+1,1)=" ",1,0),99999)))</f>
        <v/>
      </c>
      <c r="F111" s="59" t="str">
        <f>IF(OR(G111="",G111=0,G111="0"),"",IF(LEN(G111)&lt;=C100,G111,IF(LEN(SUBSTITUTE(H111," ",""))=C100+1,LEFT(G111,C100),LEFT(G111,FIND("§",SUBSTITUTE(H111," ","§",LEN(H111)-LEN(SUBSTITUTE(H111," ",""))))-1))))</f>
        <v/>
      </c>
      <c r="G111" s="59" t="str">
        <f t="shared" si="7"/>
        <v/>
      </c>
      <c r="H111" s="59" t="str">
        <f>IF(OR(G111="",G111=0,G111="0"),"",LEFT(G111,C100+1))</f>
        <v/>
      </c>
      <c r="I111" s="117" t="str">
        <f>IF(LEN(TRIM(J111))&gt;0,MAX(I13:I110)+1,"")</f>
        <v/>
      </c>
      <c r="J111" s="146"/>
      <c r="K111" s="142"/>
      <c r="L111" s="142"/>
      <c r="M111" s="243"/>
      <c r="O111" s="162" t="s">
        <v>240</v>
      </c>
      <c r="P111" s="79"/>
      <c r="Q111" s="79"/>
      <c r="R111" s="79"/>
      <c r="S111" s="79"/>
      <c r="T111" s="79"/>
      <c r="U111" s="79"/>
      <c r="V111" s="79"/>
      <c r="W111" s="3">
        <v>1</v>
      </c>
    </row>
    <row r="112" spans="2:23" ht="21" customHeight="1">
      <c r="B112" s="286"/>
      <c r="C112" s="113" t="str">
        <f>IF(TRIM(SUBSTITUTE(K21,CHAR(160),""))="","",K21)</f>
        <v>2. Le lendemain, sortez la viande et les légumes de la marinade et égouttez-les. Réservez la marinade.</v>
      </c>
      <c r="D112" s="59" t="str" cm="1">
        <f t="array" ref="D112">IF(ROW()=ROW(D112),C115,INDEX(E112:E125,ROW()-ROW(D112)))</f>
        <v>2. Le lendemain, sortez la viande et les légumes de la marinade et égouttez-les. Réservez la marinade.</v>
      </c>
      <c r="E112" s="114" t="str">
        <f>IF(OR(D112="",C114="",C114&lt;=0,F112=""),"",TRIM(MID(D112,LEN(F112)+1+IF(MID(D112,LEN(F112)+1,1)=" ",1,0),99999)))</f>
        <v/>
      </c>
      <c r="F112" s="59" t="str">
        <f>IF(OR(G112="",G112=0,G112="0"),"",IF(LEN(G112)&lt;=C114,G112,IF(LEN(SUBSTITUTE(H112," ",""))=C114+1,LEFT(G112,C114),LEFT(G112,FIND("§",SUBSTITUTE(H112," ","§",LEN(H112)-LEN(SUBSTITUTE(H112," ",""))))-1))))</f>
        <v>2. Le lendemain, sortez la viande et les légumes de la marinade et égouttez-les. Réservez la marinade.</v>
      </c>
      <c r="G112" s="59" t="str">
        <f t="shared" si="7"/>
        <v>2. Le lendemain, sortez la viande et les légumes de la marinade et égouttez-les. Réservez la marinade.</v>
      </c>
      <c r="H112" s="59" t="str">
        <f>IF(OR(G112="",G112=0,G112="0"),"",LEFT(G112,C114+1))</f>
        <v>2. Le lendemain, sortez la viande et les légumes de la marinade et égouttez-les. Réservez la marinade.</v>
      </c>
      <c r="I112" s="117" t="str">
        <f>IF(LEN(TRIM(J112))&gt;0,MAX(I13:I111)+1,"")</f>
        <v/>
      </c>
      <c r="J112" s="146"/>
      <c r="K112" s="142"/>
      <c r="L112" s="142"/>
      <c r="M112" s="243"/>
      <c r="O112" s="162" t="s">
        <v>241</v>
      </c>
      <c r="P112" s="79"/>
      <c r="Q112" s="79"/>
      <c r="R112" s="79"/>
      <c r="S112" s="79"/>
      <c r="T112" s="79"/>
      <c r="U112" s="79"/>
      <c r="V112" s="79"/>
      <c r="W112" s="3">
        <v>1</v>
      </c>
    </row>
    <row r="113" spans="2:23" ht="21" customHeight="1">
      <c r="B113" s="286"/>
      <c r="C113" s="70" t="str">
        <f>TRIM(SUBSTITUTE(SUBSTITUTE(SUBSTITUTE(SUBSTITUTE(SUBSTITUTE(SUBSTITUTE(SUBSTITUTE(SUBSTITUTE(SUBSTITUTE(CLEAN(IF(OR(LEFT(C112,1)="-",LEFT(C112,1)="="),MID(C112,2,99999),C112)),"—","-"),"–","-"),CHAR(160)," "),CHAR(9)," "),CHAR(13)," "),CHAR(10)," ")," "," ")," "," ")," "," "))</f>
        <v>2. Le lendemain, sortez la viande et les légumes de la marinade et égouttez-les. Réservez la marinade.</v>
      </c>
      <c r="D113" s="59" t="str" cm="1">
        <f t="array" ref="D113">IF(ROW()=ROW(D112),C115,INDEX(E112:E125,ROW()-ROW(D112)))</f>
        <v/>
      </c>
      <c r="E113" s="114" t="str">
        <f>IF(OR(D113="",C114="",C114&lt;=0,F113=""),"",TRIM(MID(D113,LEN(F113)+1+IF(MID(D113,LEN(F113)+1,1)=" ",1,0),99999)))</f>
        <v/>
      </c>
      <c r="F113" s="59" t="str">
        <f>IF(OR(G113="",G113=0,G113="0"),"",IF(LEN(G113)&lt;=C114,G113,IF(LEN(SUBSTITUTE(H113," ",""))=C114+1,LEFT(G113,C114),LEFT(G113,FIND("§",SUBSTITUTE(H113," ","§",LEN(H113)-LEN(SUBSTITUTE(H113," ",""))))-1))))</f>
        <v/>
      </c>
      <c r="G113" s="59" t="str">
        <f t="shared" si="7"/>
        <v/>
      </c>
      <c r="H113" s="59" t="str">
        <f>IF(OR(G113="",G113=0,G113="0"),"",LEFT(G113,C114+1))</f>
        <v/>
      </c>
      <c r="I113" s="117" t="str">
        <f>IF(LEN(TRIM(J113))&gt;0,MAX(I13:I112)+1,"")</f>
        <v/>
      </c>
      <c r="J113" s="146"/>
      <c r="K113" s="142"/>
      <c r="L113" s="142"/>
      <c r="M113" s="243"/>
      <c r="O113" s="79" t="s">
        <v>242</v>
      </c>
      <c r="P113" s="79"/>
      <c r="Q113" s="79"/>
      <c r="R113" s="79"/>
      <c r="S113" s="79"/>
      <c r="T113" s="79"/>
      <c r="U113" s="79"/>
      <c r="V113" s="79"/>
      <c r="W113" s="3">
        <v>1</v>
      </c>
    </row>
    <row r="114" spans="2:23" ht="21" customHeight="1">
      <c r="B114" s="286"/>
      <c r="C114" s="121">
        <f>C11</f>
        <v>120</v>
      </c>
      <c r="D114" s="59" t="str" cm="1">
        <f t="array" ref="D114">IF(ROW()=ROW(D112),C115,INDEX(E112:E125,ROW()-ROW(D112)))</f>
        <v/>
      </c>
      <c r="E114" s="114" t="str">
        <f>IF(OR(D114="",C114="",C114&lt;=0,F114=""),"",TRIM(MID(D114,LEN(F114)+1+IF(MID(D114,LEN(F114)+1,1)=" ",1,0),99999)))</f>
        <v/>
      </c>
      <c r="F114" s="59" t="str">
        <f>IF(OR(G114="",G114=0,G114="0"),"",IF(LEN(G114)&lt;=C114,G114,IF(LEN(SUBSTITUTE(H114," ",""))=C114+1,LEFT(G114,C114),LEFT(G114,FIND("§",SUBSTITUTE(H114," ","§",LEN(H114)-LEN(SUBSTITUTE(H114," ",""))))-1))))</f>
        <v/>
      </c>
      <c r="G114" s="59" t="str">
        <f t="shared" si="7"/>
        <v/>
      </c>
      <c r="H114" s="59" t="str">
        <f>IF(OR(G114="",G114=0,G114="0"),"",LEFT(G114,C114+1))</f>
        <v/>
      </c>
      <c r="I114" s="117" t="str">
        <f>IF(LEN(TRIM(J114))&gt;0,MAX(I13:I113)+1,"")</f>
        <v/>
      </c>
      <c r="J114" s="146"/>
      <c r="K114" s="142"/>
      <c r="L114" s="142"/>
      <c r="M114" s="243"/>
      <c r="O114" s="162"/>
      <c r="P114" s="79"/>
      <c r="Q114" s="79"/>
      <c r="R114" s="79"/>
      <c r="S114" s="79"/>
      <c r="T114" s="79"/>
      <c r="U114" s="79"/>
      <c r="V114" s="79"/>
      <c r="W114" s="3">
        <v>1</v>
      </c>
    </row>
    <row r="115" spans="2:23" ht="21" customHeight="1">
      <c r="B115" s="286"/>
      <c r="C115" s="70" t="str">
        <f>IF(UPPER(TRIM(C12))="X",C119,C113)</f>
        <v>2. Le lendemain, sortez la viande et les légumes de la marinade et égouttez-les. Réservez la marinade.</v>
      </c>
      <c r="D115" s="59" t="str" cm="1">
        <f t="array" ref="D115">IF(ROW()=ROW(D112),C115,INDEX(E112:E125,ROW()-ROW(D112)))</f>
        <v/>
      </c>
      <c r="E115" s="114" t="str">
        <f>IF(OR(D115="",C114="",C114&lt;=0,F115=""),"",TRIM(MID(D115,LEN(F115)+1+IF(MID(D115,LEN(F115)+1,1)=" ",1,0),99999)))</f>
        <v/>
      </c>
      <c r="F115" s="59" t="str">
        <f>IF(OR(G115="",G115=0,G115="0"),"",IF(LEN(G115)&lt;=C114,G115,IF(LEN(SUBSTITUTE(H115," ",""))=C114+1,LEFT(G115,C114),LEFT(G115,FIND("§",SUBSTITUTE(H115," ","§",LEN(H115)-LEN(SUBSTITUTE(H115," ",""))))-1))))</f>
        <v/>
      </c>
      <c r="G115" s="59" t="str">
        <f t="shared" si="7"/>
        <v/>
      </c>
      <c r="H115" s="59" t="str">
        <f>IF(OR(G115="",G115=0,G115="0"),"",LEFT(G115,C114+1))</f>
        <v/>
      </c>
      <c r="I115" s="117" t="str">
        <f>IF(LEN(TRIM(J115))&gt;0,MAX(I13:I114)+1,"")</f>
        <v/>
      </c>
      <c r="J115" s="146"/>
      <c r="K115" s="142"/>
      <c r="L115" s="142"/>
      <c r="M115" s="243"/>
      <c r="O115" s="79"/>
      <c r="P115" s="79"/>
      <c r="Q115" s="79"/>
      <c r="R115" s="79"/>
      <c r="S115" s="79"/>
      <c r="T115" s="79"/>
      <c r="U115" s="79"/>
      <c r="V115" s="79"/>
      <c r="W115" s="3">
        <v>1</v>
      </c>
    </row>
    <row r="116" spans="2:23" ht="21" customHeight="1">
      <c r="B116" s="286"/>
      <c r="C116" s="123" t="str">
        <f>TRIM(SUBSTITUTE(SUBSTITUTE(SUBSTITUTE(SUBSTITUTE(SUBSTITUTE(SUBSTITUTE(SUBSTITUTE(SUBSTITUTE(SUBSTITUTE(SUBSTITUTE(C113,","," "),";"," "),":"," "),"!"," "),"?"," "),"…"," "),"»"," "),"«"," "),"/"," "),"."," "))</f>
        <v>2 Le lendemain sortez la viande et les légumes de la marinade et égouttez-les Réservez la marinade</v>
      </c>
      <c r="D116" s="59" t="str" cm="1">
        <f t="array" ref="D116">IF(ROW()=ROW(D112),C115,INDEX(E112:E125,ROW()-ROW(D112)))</f>
        <v/>
      </c>
      <c r="E116" s="114" t="str">
        <f>IF(OR(D116="",C114="",C114&lt;=0,F116=""),"",TRIM(MID(D116,LEN(F116)+1+IF(MID(D116,LEN(F116)+1,1)=" ",1,0),99999)))</f>
        <v/>
      </c>
      <c r="F116" s="59" t="str">
        <f>IF(OR(G116="",G116=0,G116="0"),"",IF(LEN(G116)&lt;=C114,G116,IF(LEN(SUBSTITUTE(H116," ",""))=C114+1,LEFT(G116,C114),LEFT(G116,FIND("§",SUBSTITUTE(H116," ","§",LEN(H116)-LEN(SUBSTITUTE(H116," ",""))))-1))))</f>
        <v/>
      </c>
      <c r="G116" s="59" t="str">
        <f t="shared" si="7"/>
        <v/>
      </c>
      <c r="H116" s="59" t="str">
        <f>IF(OR(G116="",G116=0,G116="0"),"",LEFT(G116,C114+1))</f>
        <v/>
      </c>
      <c r="I116" s="117" t="str">
        <f>IF(LEN(TRIM(J116))&gt;0,MAX(I13:I115)+1,"")</f>
        <v/>
      </c>
      <c r="J116" s="146"/>
      <c r="K116" s="142"/>
      <c r="L116" s="142"/>
      <c r="M116" s="243"/>
      <c r="O116" s="162"/>
      <c r="P116" s="79"/>
      <c r="Q116" s="79"/>
      <c r="R116" s="79"/>
      <c r="S116" s="79"/>
      <c r="T116" s="79"/>
      <c r="U116" s="79"/>
      <c r="V116" s="79"/>
      <c r="W116" s="3">
        <v>1</v>
      </c>
    </row>
    <row r="117" spans="2:23" ht="21" customHeight="1">
      <c r="B117" s="286"/>
      <c r="C117" s="59" t="str">
        <f>TRIM(SUBSTITUTE(SUBSTITUTE(SUBSTITUTE(SUBSTITUTE(SUBSTITUTE(SUBSTITUTE(SUBSTITUTE(SUBSTITUTE(C116,"("," "),")"," "),CHAR(34)," "),"-"," "),"_"," "),"&lt;"," "),"&gt;"," "),"="," "))</f>
        <v>2 Le lendemain sortez la viande et les légumes de la marinade et égouttez les Réservez la marinade</v>
      </c>
      <c r="D117" s="59" t="str" cm="1">
        <f t="array" ref="D117">IF(ROW()=ROW(D112),C115,INDEX(E112:E125,ROW()-ROW(D112)))</f>
        <v/>
      </c>
      <c r="E117" s="114" t="str">
        <f>IF(OR(D117="",C114="",C114&lt;=0,F117=""),"",TRIM(MID(D117,LEN(F117)+1+IF(MID(D117,LEN(F117)+1,1)=" ",1,0),99999)))</f>
        <v/>
      </c>
      <c r="F117" s="59" t="str">
        <f>IF(OR(G117="",G117=0,G117="0"),"",IF(LEN(G117)&lt;=C114,G117,IF(LEN(SUBSTITUTE(H117," ",""))=C114+1,LEFT(G117,C114),LEFT(G117,FIND("§",SUBSTITUTE(H117," ","§",LEN(H117)-LEN(SUBSTITUTE(H117," ",""))))-1))))</f>
        <v/>
      </c>
      <c r="G117" s="59" t="str">
        <f t="shared" si="7"/>
        <v/>
      </c>
      <c r="H117" s="59" t="str">
        <f>IF(OR(G117="",G117=0,G117="0"),"",LEFT(G117,C114+1))</f>
        <v/>
      </c>
      <c r="I117" s="117" t="str">
        <f>IF(LEN(TRIM(J117))&gt;0,MAX(I13:I116)+1,"")</f>
        <v/>
      </c>
      <c r="J117" s="146"/>
      <c r="K117" s="142"/>
      <c r="L117" s="142"/>
      <c r="M117" s="243"/>
      <c r="O117" s="165" t="s">
        <v>176</v>
      </c>
      <c r="P117" s="79"/>
      <c r="Q117" s="79"/>
      <c r="R117" s="79"/>
      <c r="S117" s="79"/>
      <c r="T117" s="79"/>
      <c r="U117" s="79"/>
      <c r="V117" s="79"/>
      <c r="W117" s="3">
        <v>1</v>
      </c>
    </row>
    <row r="118" spans="2:23" ht="21" customHeight="1">
      <c r="B118" s="286"/>
      <c r="C118" s="70" t="str">
        <f>TRIM(SUBSTITUTE(SUBSTITUTE(SUBSTITUTE(SUBSTITUTE(C117,"►"," "),"▼"," "),"▲"," "),"◄"," "))</f>
        <v>2 Le lendemain sortez la viande et les légumes de la marinade et égouttez les Réservez la marinade</v>
      </c>
      <c r="D118" s="59" t="str" cm="1">
        <f t="array" ref="D118">IF(ROW()=ROW(D112),C115,INDEX(E112:E125,ROW()-ROW(D112)))</f>
        <v/>
      </c>
      <c r="E118" s="114" t="str">
        <f>IF(OR(D118="",C114="",C114&lt;=0,F118=""),"",TRIM(MID(D118,LEN(F118)+1+IF(MID(D118,LEN(F118)+1,1)=" ",1,0),99999)))</f>
        <v/>
      </c>
      <c r="F118" s="59" t="str">
        <f>IF(OR(G118="",G118=0,G118="0"),"",IF(LEN(G118)&lt;=C114,G118,IF(LEN(SUBSTITUTE(H118," ",""))=C114+1,LEFT(G118,C114),LEFT(G118,FIND("§",SUBSTITUTE(H118," ","§",LEN(H118)-LEN(SUBSTITUTE(H118," ",""))))-1))))</f>
        <v/>
      </c>
      <c r="G118" s="59" t="str">
        <f t="shared" si="7"/>
        <v/>
      </c>
      <c r="H118" s="59" t="str">
        <f>IF(OR(G118="",G118=0,G118="0"),"",LEFT(G118,C114+1))</f>
        <v/>
      </c>
      <c r="I118" s="117" t="str">
        <f>IF(LEN(TRIM(J118))&gt;0,MAX(I13:I117)+1,"")</f>
        <v/>
      </c>
      <c r="J118" s="146"/>
      <c r="K118" s="142"/>
      <c r="L118" s="142"/>
      <c r="M118" s="243"/>
      <c r="O118" s="79" t="s">
        <v>182</v>
      </c>
      <c r="P118" s="79"/>
      <c r="Q118" s="79"/>
      <c r="R118" s="79"/>
      <c r="S118" s="79"/>
      <c r="T118" s="79"/>
      <c r="U118" s="79"/>
      <c r="V118" s="79"/>
      <c r="W118" s="3">
        <v>1</v>
      </c>
    </row>
    <row r="119" spans="2:23" ht="21" customHeight="1">
      <c r="B119" s="286"/>
      <c r="C119" s="70" t="str">
        <f>TRIM(SUBSTITUTE(SUBSTITUTE(C118,"“"," "),"”"," "))</f>
        <v>2 Le lendemain sortez la viande et les légumes de la marinade et égouttez les Réservez la marinade</v>
      </c>
      <c r="D119" s="59" t="str" cm="1">
        <f t="array" ref="D119">IF(ROW()=ROW(D112),C115,INDEX(E112:E125,ROW()-ROW(D112)))</f>
        <v/>
      </c>
      <c r="E119" s="114" t="str">
        <f>IF(OR(D119="",C114="",C114&lt;=0,F119=""),"",TRIM(MID(D119,LEN(F119)+1+IF(MID(D119,LEN(F119)+1,1)=" ",1,0),99999)))</f>
        <v/>
      </c>
      <c r="F119" s="59" t="str">
        <f>IF(OR(G119="",G119=0,G119="0"),"",IF(LEN(G119)&lt;=C114,G119,IF(LEN(SUBSTITUTE(H119," ",""))=C114+1,LEFT(G119,C114),LEFT(G119,FIND("§",SUBSTITUTE(H119," ","§",LEN(H119)-LEN(SUBSTITUTE(H119," ",""))))-1))))</f>
        <v/>
      </c>
      <c r="G119" s="59" t="str">
        <f t="shared" si="7"/>
        <v/>
      </c>
      <c r="H119" s="59" t="str">
        <f>IF(OR(G119="",G119=0,G119="0"),"",LEFT(G119,C114+1))</f>
        <v/>
      </c>
      <c r="I119" s="117" t="str">
        <f>IF(LEN(TRIM(J119))&gt;0,MAX(I13:I118)+1,"")</f>
        <v/>
      </c>
      <c r="J119" s="146"/>
      <c r="K119" s="142"/>
      <c r="L119" s="142"/>
      <c r="M119" s="243"/>
      <c r="O119" s="79" t="s">
        <v>195</v>
      </c>
      <c r="P119" s="79"/>
      <c r="Q119" s="79"/>
      <c r="R119" s="79"/>
      <c r="S119" s="79"/>
      <c r="T119" s="79"/>
      <c r="U119" s="79"/>
      <c r="V119" s="79"/>
      <c r="W119" s="3">
        <v>1</v>
      </c>
    </row>
    <row r="120" spans="2:23" ht="21" customHeight="1">
      <c r="B120" s="286"/>
      <c r="C120" s="70"/>
      <c r="D120" s="59" t="str" cm="1">
        <f t="array" ref="D120">IF(ROW()=ROW(D112),C115,INDEX(E112:E125,ROW()-ROW(D112)))</f>
        <v/>
      </c>
      <c r="E120" s="114" t="str">
        <f>IF(OR(D120="",C114="",C114&lt;=0,F120=""),"",TRIM(MID(D120,LEN(F120)+1+IF(MID(D120,LEN(F120)+1,1)=" ",1,0),99999)))</f>
        <v/>
      </c>
      <c r="F120" s="59" t="str">
        <f>IF(OR(G120="",G120=0,G120="0"),"",IF(LEN(G120)&lt;=C114,G120,IF(LEN(SUBSTITUTE(H120," ",""))=C114+1,LEFT(G120,C114),LEFT(G120,FIND("§",SUBSTITUTE(H120," ","§",LEN(H120)-LEN(SUBSTITUTE(H120," ",""))))-1))))</f>
        <v/>
      </c>
      <c r="G120" s="59" t="str">
        <f t="shared" si="7"/>
        <v/>
      </c>
      <c r="H120" s="59" t="str">
        <f>IF(OR(G120="",G120=0,G120="0"),"",LEFT(G120,C114+1))</f>
        <v/>
      </c>
      <c r="I120" s="117" t="str">
        <f>IF(LEN(TRIM(J120))&gt;0,MAX(I13:I119)+1,"")</f>
        <v/>
      </c>
      <c r="J120" s="146"/>
      <c r="K120" s="142"/>
      <c r="L120" s="142"/>
      <c r="M120" s="243"/>
      <c r="O120" s="79" t="s">
        <v>196</v>
      </c>
      <c r="P120" s="79"/>
      <c r="Q120" s="79"/>
      <c r="R120" s="79"/>
      <c r="S120" s="79"/>
      <c r="T120" s="79"/>
      <c r="U120" s="79"/>
      <c r="V120" s="79"/>
      <c r="W120" s="3">
        <v>1</v>
      </c>
    </row>
    <row r="121" spans="2:23" ht="21" customHeight="1">
      <c r="B121" s="286"/>
      <c r="C121" s="70"/>
      <c r="D121" s="59" t="str" cm="1">
        <f t="array" ref="D121">IF(ROW()=ROW(D112),C115,INDEX(E112:E125,ROW()-ROW(D112)))</f>
        <v/>
      </c>
      <c r="E121" s="114" t="str">
        <f>IF(OR(D121="",C114="",C114&lt;=0,F121=""),"",TRIM(MID(D121,LEN(F121)+1+IF(MID(D121,LEN(F121)+1,1)=" ",1,0),99999)))</f>
        <v/>
      </c>
      <c r="F121" s="59" t="str">
        <f>IF(OR(G121="",G121=0,G121="0"),"",IF(LEN(G121)&lt;=C114,G121,IF(LEN(SUBSTITUTE(H121," ",""))=C114+1,LEFT(G121,C114),LEFT(G121,FIND("§",SUBSTITUTE(H121," ","§",LEN(H121)-LEN(SUBSTITUTE(H121," ",""))))-1))))</f>
        <v/>
      </c>
      <c r="G121" s="59" t="str">
        <f t="shared" si="7"/>
        <v/>
      </c>
      <c r="H121" s="59" t="str">
        <f>IF(OR(G121="",G121=0,G121="0"),"",LEFT(G121,C114+1))</f>
        <v/>
      </c>
      <c r="I121" s="117" t="str">
        <f>IF(LEN(TRIM(J121))&gt;0,MAX(I13:I120)+1,"")</f>
        <v/>
      </c>
      <c r="J121" s="146"/>
      <c r="K121" s="142"/>
      <c r="L121" s="142"/>
      <c r="M121" s="243"/>
      <c r="O121" s="79" t="s">
        <v>188</v>
      </c>
      <c r="P121" s="79"/>
      <c r="Q121" s="79"/>
      <c r="R121" s="79"/>
      <c r="S121" s="79"/>
      <c r="T121" s="79"/>
      <c r="U121" s="79"/>
      <c r="V121" s="79"/>
      <c r="W121" s="3">
        <v>1</v>
      </c>
    </row>
    <row r="122" spans="2:23" ht="21" customHeight="1">
      <c r="B122" s="286"/>
      <c r="C122" s="70"/>
      <c r="D122" s="59" t="str" cm="1">
        <f t="array" ref="D122">IF(ROW()=ROW(D112),C115,INDEX(E112:E125,ROW()-ROW(D112)))</f>
        <v/>
      </c>
      <c r="E122" s="114" t="str">
        <f>IF(OR(D122="",C114="",C114&lt;=0,F122=""),"",TRIM(MID(D122,LEN(F122)+1+IF(MID(D122,LEN(F122)+1,1)=" ",1,0),99999)))</f>
        <v/>
      </c>
      <c r="F122" s="59" t="str">
        <f>IF(OR(G122="",G122=0,G122="0"),"",IF(LEN(G122)&lt;=C114,G122,IF(LEN(SUBSTITUTE(H122," ",""))=C114+1,LEFT(G122,C114),LEFT(G122,FIND("§",SUBSTITUTE(H122," ","§",LEN(H122)-LEN(SUBSTITUTE(H122," ",""))))-1))))</f>
        <v/>
      </c>
      <c r="G122" s="59" t="str">
        <f t="shared" si="7"/>
        <v/>
      </c>
      <c r="H122" s="59" t="str">
        <f>IF(OR(G122="",G122=0,G122="0"),"",LEFT(G122,C114+1))</f>
        <v/>
      </c>
      <c r="I122" s="117" t="str">
        <f>IF(LEN(TRIM(J122))&gt;0,MAX(I13:I121)+1,"")</f>
        <v/>
      </c>
      <c r="J122" s="146"/>
      <c r="K122" s="142"/>
      <c r="L122" s="142"/>
      <c r="M122" s="243"/>
      <c r="O122" s="162"/>
      <c r="P122" s="79"/>
      <c r="Q122" s="79"/>
      <c r="R122" s="79"/>
      <c r="S122" s="79"/>
      <c r="T122" s="79"/>
      <c r="U122" s="79"/>
      <c r="V122" s="79"/>
      <c r="W122" s="3">
        <v>1</v>
      </c>
    </row>
    <row r="123" spans="2:23" ht="21" customHeight="1">
      <c r="B123" s="286"/>
      <c r="C123" s="70"/>
      <c r="D123" s="59" t="str" cm="1">
        <f t="array" ref="D123">IF(ROW()=ROW(D112),C115,INDEX(E112:E125,ROW()-ROW(D112)))</f>
        <v/>
      </c>
      <c r="E123" s="114" t="str">
        <f>IF(OR(D123="",C114="",C114&lt;=0,F123=""),"",TRIM(MID(D123,LEN(F123)+1+IF(MID(D123,LEN(F123)+1,1)=" ",1,0),99999)))</f>
        <v/>
      </c>
      <c r="F123" s="59" t="str">
        <f>IF(OR(G123="",G123=0,G123="0"),"",IF(LEN(G123)&lt;=C114,G123,IF(LEN(SUBSTITUTE(H123," ",""))=C114+1,LEFT(G123,C114),LEFT(G123,FIND("§",SUBSTITUTE(H123," ","§",LEN(H123)-LEN(SUBSTITUTE(H123," ",""))))-1))))</f>
        <v/>
      </c>
      <c r="G123" s="59" t="str">
        <f t="shared" si="7"/>
        <v/>
      </c>
      <c r="H123" s="59" t="str">
        <f>IF(OR(G123="",G123=0,G123="0"),"",LEFT(G123,C114+1))</f>
        <v/>
      </c>
      <c r="I123" s="117" t="str">
        <f>IF(LEN(TRIM(J123))&gt;0,MAX(I13:I122)+1,"")</f>
        <v/>
      </c>
      <c r="J123" s="146"/>
      <c r="K123" s="142"/>
      <c r="L123" s="142"/>
      <c r="M123" s="243"/>
      <c r="O123" s="163" t="s">
        <v>200</v>
      </c>
      <c r="P123" s="79"/>
      <c r="Q123" s="79"/>
      <c r="R123" s="79"/>
      <c r="S123" s="79"/>
      <c r="T123" s="79"/>
      <c r="U123" s="79"/>
      <c r="V123" s="79"/>
      <c r="W123" s="3">
        <v>1</v>
      </c>
    </row>
    <row r="124" spans="2:23" ht="21" customHeight="1">
      <c r="B124" s="286"/>
      <c r="C124" s="70"/>
      <c r="D124" s="59" t="str" cm="1">
        <f t="array" ref="D124">IF(ROW()=ROW(D112),C115,INDEX(E112:E125,ROW()-ROW(D112)))</f>
        <v/>
      </c>
      <c r="E124" s="114" t="str">
        <f>IF(OR(D124="",C114="",C114&lt;=0,F124=""),"",TRIM(MID(D124,LEN(F124)+1+IF(MID(D124,LEN(F124)+1,1)=" ",1,0),99999)))</f>
        <v/>
      </c>
      <c r="F124" s="59" t="str">
        <f>IF(OR(G124="",G124=0,G124="0"),"",IF(LEN(G124)&lt;=C114,G124,IF(LEN(SUBSTITUTE(H124," ",""))=C114+1,LEFT(G124,C114),LEFT(G124,FIND("§",SUBSTITUTE(H124," ","§",LEN(H124)-LEN(SUBSTITUTE(H124," ",""))))-1))))</f>
        <v/>
      </c>
      <c r="G124" s="59" t="str">
        <f t="shared" si="7"/>
        <v/>
      </c>
      <c r="H124" s="59" t="str">
        <f>IF(OR(G124="",G124=0,G124="0"),"",LEFT(G124,C114+1))</f>
        <v/>
      </c>
      <c r="I124" s="117" t="str">
        <f>IF(LEN(TRIM(J124))&gt;0,MAX(I13:I123)+1,"")</f>
        <v/>
      </c>
      <c r="J124" s="146"/>
      <c r="K124" s="142"/>
      <c r="L124" s="142"/>
      <c r="M124" s="243"/>
      <c r="O124" s="162" t="s">
        <v>189</v>
      </c>
      <c r="P124" s="79"/>
      <c r="Q124" s="79"/>
      <c r="R124" s="79"/>
      <c r="S124" s="79"/>
      <c r="T124" s="79"/>
      <c r="U124" s="79"/>
      <c r="V124" s="79"/>
      <c r="W124" s="3">
        <v>1</v>
      </c>
    </row>
    <row r="125" spans="2:23" ht="21" customHeight="1">
      <c r="B125" s="286"/>
      <c r="C125" s="70"/>
      <c r="D125" s="59" t="str" cm="1">
        <f t="array" ref="D125">IF(ROW()=ROW(D112),C115,INDEX(E112:E125,ROW()-ROW(D112)))</f>
        <v/>
      </c>
      <c r="E125" s="114" t="str">
        <f>IF(OR(D125="",C114="",C114&lt;=0,F125=""),"",TRIM(MID(D125,LEN(F125)+1+IF(MID(D125,LEN(F125)+1,1)=" ",1,0),99999)))</f>
        <v/>
      </c>
      <c r="F125" s="59" t="str">
        <f>IF(OR(G125="",G125=0,G125="0"),"",IF(LEN(G125)&lt;=C114,G125,IF(LEN(SUBSTITUTE(H125," ",""))=C114+1,LEFT(G125,C114),LEFT(G125,FIND("§",SUBSTITUTE(H125," ","§",LEN(H125)-LEN(SUBSTITUTE(H125," ",""))))-1))))</f>
        <v/>
      </c>
      <c r="G125" s="59" t="str">
        <f t="shared" si="7"/>
        <v/>
      </c>
      <c r="H125" s="59" t="str">
        <f>IF(OR(G125="",G125=0,G125="0"),"",LEFT(G125,C114+1))</f>
        <v/>
      </c>
      <c r="I125" s="117" t="str">
        <f>IF(LEN(TRIM(J125))&gt;0,MAX(I13:I124)+1,"")</f>
        <v/>
      </c>
      <c r="J125" s="146"/>
      <c r="K125" s="142"/>
      <c r="L125" s="142"/>
      <c r="M125" s="243"/>
      <c r="O125" s="162"/>
      <c r="P125" s="79"/>
      <c r="Q125" s="79"/>
      <c r="R125" s="79"/>
      <c r="S125" s="79"/>
      <c r="T125" s="79"/>
      <c r="U125" s="79"/>
      <c r="V125" s="79"/>
      <c r="W125" s="3">
        <v>1</v>
      </c>
    </row>
    <row r="126" spans="2:23" ht="21" customHeight="1">
      <c r="B126" s="286"/>
      <c r="C126" s="113" t="str">
        <f>IF(TRIM(SUBSTITUTE(K22,CHAR(160),""))="","",K22)</f>
        <v/>
      </c>
      <c r="D126" s="59" t="str" cm="1">
        <f t="array" ref="D126">IF(ROW()=ROW(D126),C129,INDEX(E126:E139,ROW()-ROW(D126)))</f>
        <v/>
      </c>
      <c r="E126" s="114" t="str">
        <f>IF(OR(D126="",C128="",C128&lt;=0,F126=""),"",TRIM(MID(D126,LEN(F126)+1+IF(MID(D126,LEN(F126)+1,1)=" ",1,0),99999)))</f>
        <v/>
      </c>
      <c r="F126" s="59" t="str">
        <f>IF(OR(G126="",G126=0,G126="0"),"",IF(LEN(G126)&lt;=C128,G126,IF(LEN(SUBSTITUTE(H126," ",""))=C128+1,LEFT(G126,C128),LEFT(G126,FIND("§",SUBSTITUTE(H126," ","§",LEN(H126)-LEN(SUBSTITUTE(H126," ",""))))-1))))</f>
        <v/>
      </c>
      <c r="G126" s="59" t="str">
        <f t="shared" si="7"/>
        <v/>
      </c>
      <c r="H126" s="59" t="str">
        <f>IF(OR(G126="",G126=0,G126="0"),"",LEFT(G126,C128+1))</f>
        <v/>
      </c>
      <c r="I126" s="117" t="str">
        <f>IF(LEN(TRIM(J126))&gt;0,MAX(I13:I125)+1,"")</f>
        <v/>
      </c>
      <c r="J126" s="146"/>
      <c r="K126" s="142"/>
      <c r="L126" s="142"/>
      <c r="M126" s="243"/>
      <c r="O126" s="163" t="s">
        <v>190</v>
      </c>
      <c r="P126" s="79"/>
      <c r="Q126" s="79"/>
      <c r="R126" s="79"/>
      <c r="S126" s="79"/>
      <c r="T126" s="79"/>
      <c r="U126" s="79"/>
      <c r="V126" s="79"/>
      <c r="W126" s="3">
        <v>1</v>
      </c>
    </row>
    <row r="127" spans="2:23" ht="21" customHeight="1">
      <c r="B127" s="286"/>
      <c r="C127" s="70" t="str">
        <f>TRIM(SUBSTITUTE(SUBSTITUTE(SUBSTITUTE(SUBSTITUTE(SUBSTITUTE(SUBSTITUTE(SUBSTITUTE(SUBSTITUTE(SUBSTITUTE(CLEAN(IF(OR(LEFT(C126,1)="-",LEFT(C126,1)="="),MID(C126,2,99999),C126)),"—","-"),"–","-"),CHAR(160)," "),CHAR(9)," "),CHAR(13)," "),CHAR(10)," ")," "," ")," "," ")," "," "))</f>
        <v/>
      </c>
      <c r="D127" s="59" t="str" cm="1">
        <f t="array" ref="D127">IF(ROW()=ROW(D126),C129,INDEX(E126:E139,ROW()-ROW(D126)))</f>
        <v/>
      </c>
      <c r="E127" s="114" t="str">
        <f>IF(OR(D127="",C128="",C128&lt;=0,F127=""),"",TRIM(MID(D127,LEN(F127)+1+IF(MID(D127,LEN(F127)+1,1)=" ",1,0),99999)))</f>
        <v/>
      </c>
      <c r="F127" s="59" t="str">
        <f>IF(OR(G127="",G127=0,G127="0"),"",IF(LEN(G127)&lt;=C128,G127,IF(LEN(SUBSTITUTE(H127," ",""))=C128+1,LEFT(G127,C128),LEFT(G127,FIND("§",SUBSTITUTE(H127," ","§",LEN(H127)-LEN(SUBSTITUTE(H127," ",""))))-1))))</f>
        <v/>
      </c>
      <c r="G127" s="59" t="str">
        <f t="shared" si="7"/>
        <v/>
      </c>
      <c r="H127" s="59" t="str">
        <f>IF(OR(G127="",G127=0,G127="0"),"",LEFT(G127,C128+1))</f>
        <v/>
      </c>
      <c r="I127" s="117" t="str">
        <f>IF(LEN(TRIM(J127))&gt;0,MAX(I13:I126)+1,"")</f>
        <v/>
      </c>
      <c r="J127" s="146"/>
      <c r="K127" s="142"/>
      <c r="L127" s="142"/>
      <c r="M127" s="243"/>
      <c r="O127" s="162" t="s">
        <v>191</v>
      </c>
      <c r="P127" s="79"/>
      <c r="Q127" s="79"/>
      <c r="R127" s="79"/>
      <c r="S127" s="79"/>
      <c r="T127" s="79"/>
      <c r="U127" s="79"/>
      <c r="V127" s="79"/>
      <c r="W127" s="3">
        <v>1</v>
      </c>
    </row>
    <row r="128" spans="2:23" ht="21" customHeight="1">
      <c r="B128" s="286"/>
      <c r="C128" s="121">
        <f>C11</f>
        <v>120</v>
      </c>
      <c r="D128" s="59" t="str" cm="1">
        <f t="array" ref="D128">IF(ROW()=ROW(D126),C129,INDEX(E126:E139,ROW()-ROW(D126)))</f>
        <v/>
      </c>
      <c r="E128" s="114" t="str">
        <f>IF(OR(D128="",C128="",C128&lt;=0,F128=""),"",TRIM(MID(D128,LEN(F128)+1+IF(MID(D128,LEN(F128)+1,1)=" ",1,0),99999)))</f>
        <v/>
      </c>
      <c r="F128" s="59" t="str">
        <f>IF(OR(G128="",G128=0,G128="0"),"",IF(LEN(G128)&lt;=C128,G128,IF(LEN(SUBSTITUTE(H128," ",""))=C128+1,LEFT(G128,C128),LEFT(G128,FIND("§",SUBSTITUTE(H128," ","§",LEN(H128)-LEN(SUBSTITUTE(H128," ",""))))-1))))</f>
        <v/>
      </c>
      <c r="G128" s="59" t="str">
        <f t="shared" si="7"/>
        <v/>
      </c>
      <c r="H128" s="59" t="str">
        <f>IF(OR(G128="",G128=0,G128="0"),"",LEFT(G128,C128+1))</f>
        <v/>
      </c>
      <c r="I128" s="117" t="str">
        <f>IF(LEN(TRIM(J128))&gt;0,MAX(I13:I127)+1,"")</f>
        <v/>
      </c>
      <c r="J128" s="146"/>
      <c r="K128" s="142"/>
      <c r="L128" s="142"/>
      <c r="M128" s="243"/>
      <c r="O128" s="162" t="s">
        <v>192</v>
      </c>
      <c r="P128" s="79"/>
      <c r="Q128" s="79"/>
      <c r="R128" s="79"/>
      <c r="S128" s="79"/>
      <c r="T128" s="79"/>
      <c r="U128" s="79"/>
      <c r="V128" s="79"/>
      <c r="W128" s="3">
        <v>1</v>
      </c>
    </row>
    <row r="129" spans="2:23" ht="21" customHeight="1">
      <c r="B129" s="286"/>
      <c r="C129" s="70" t="str">
        <f>IF(UPPER(TRIM(C12))="X",C133,C127)</f>
        <v/>
      </c>
      <c r="D129" s="59" t="str" cm="1">
        <f t="array" ref="D129">IF(ROW()=ROW(D126),C129,INDEX(E126:E139,ROW()-ROW(D126)))</f>
        <v/>
      </c>
      <c r="E129" s="114" t="str">
        <f>IF(OR(D129="",C128="",C128&lt;=0,F129=""),"",TRIM(MID(D129,LEN(F129)+1+IF(MID(D129,LEN(F129)+1,1)=" ",1,0),99999)))</f>
        <v/>
      </c>
      <c r="F129" s="59" t="str">
        <f>IF(OR(G129="",G129=0,G129="0"),"",IF(LEN(G129)&lt;=C128,G129,IF(LEN(SUBSTITUTE(H129," ",""))=C128+1,LEFT(G129,C128),LEFT(G129,FIND("§",SUBSTITUTE(H129," ","§",LEN(H129)-LEN(SUBSTITUTE(H129," ",""))))-1))))</f>
        <v/>
      </c>
      <c r="G129" s="59" t="str">
        <f t="shared" si="7"/>
        <v/>
      </c>
      <c r="H129" s="59" t="str">
        <f>IF(OR(G129="",G129=0,G129="0"),"",LEFT(G129,C128+1))</f>
        <v/>
      </c>
      <c r="I129" s="117" t="str">
        <f>IF(LEN(TRIM(J129))&gt;0,MAX(I13:I128)+1,"")</f>
        <v/>
      </c>
      <c r="J129" s="146"/>
      <c r="K129" s="142"/>
      <c r="L129" s="142"/>
      <c r="M129" s="243"/>
      <c r="O129" s="162"/>
      <c r="P129" s="79"/>
      <c r="Q129" s="79"/>
      <c r="R129" s="79"/>
      <c r="S129" s="79"/>
      <c r="T129" s="79"/>
      <c r="U129" s="79"/>
      <c r="V129" s="79"/>
      <c r="W129" s="3">
        <v>1</v>
      </c>
    </row>
    <row r="130" spans="2:23" ht="21" customHeight="1">
      <c r="B130" s="286"/>
      <c r="C130" s="123" t="str">
        <f>TRIM(SUBSTITUTE(SUBSTITUTE(SUBSTITUTE(SUBSTITUTE(SUBSTITUTE(SUBSTITUTE(SUBSTITUTE(SUBSTITUTE(SUBSTITUTE(SUBSTITUTE(C127,","," "),";"," "),":"," "),"!"," "),"?"," "),"…"," "),"»"," "),"«"," "),"/"," "),"."," "))</f>
        <v/>
      </c>
      <c r="D130" s="59" t="str" cm="1">
        <f t="array" ref="D130">IF(ROW()=ROW(D126),C129,INDEX(E126:E139,ROW()-ROW(D126)))</f>
        <v/>
      </c>
      <c r="E130" s="114" t="str">
        <f>IF(OR(D130="",C128="",C128&lt;=0,F130=""),"",TRIM(MID(D130,LEN(F130)+1+IF(MID(D130,LEN(F130)+1,1)=" ",1,0),99999)))</f>
        <v/>
      </c>
      <c r="F130" s="59" t="str">
        <f>IF(OR(G130="",G130=0,G130="0"),"",IF(LEN(G130)&lt;=C128,G130,IF(LEN(SUBSTITUTE(H130," ",""))=C128+1,LEFT(G130,C128),LEFT(G130,FIND("§",SUBSTITUTE(H130," ","§",LEN(H130)-LEN(SUBSTITUTE(H130," ",""))))-1))))</f>
        <v/>
      </c>
      <c r="G130" s="59" t="str">
        <f t="shared" si="7"/>
        <v/>
      </c>
      <c r="H130" s="59" t="str">
        <f>IF(OR(G130="",G130=0,G130="0"),"",LEFT(G130,C128+1))</f>
        <v/>
      </c>
      <c r="I130" s="117" t="str">
        <f>IF(LEN(TRIM(J130))&gt;0,MAX(I13:I129)+1,"")</f>
        <v/>
      </c>
      <c r="J130" s="146"/>
      <c r="K130" s="142"/>
      <c r="L130" s="142"/>
      <c r="M130" s="243"/>
      <c r="O130" s="163" t="s">
        <v>193</v>
      </c>
      <c r="P130" s="79"/>
      <c r="Q130" s="79"/>
      <c r="R130" s="79"/>
      <c r="S130" s="79"/>
      <c r="T130" s="79"/>
      <c r="U130" s="79"/>
      <c r="V130" s="79"/>
      <c r="W130" s="3">
        <v>1</v>
      </c>
    </row>
    <row r="131" spans="2:23" ht="21" customHeight="1">
      <c r="B131" s="286"/>
      <c r="C131" s="59" t="str">
        <f>TRIM(SUBSTITUTE(SUBSTITUTE(SUBSTITUTE(SUBSTITUTE(SUBSTITUTE(SUBSTITUTE(SUBSTITUTE(SUBSTITUTE(C130,"("," "),")"," "),CHAR(34)," "),"-"," "),"_"," "),"&lt;"," "),"&gt;"," "),"="," "))</f>
        <v/>
      </c>
      <c r="D131" s="59" t="str" cm="1">
        <f t="array" ref="D131">IF(ROW()=ROW(D126),C129,INDEX(E126:E139,ROW()-ROW(D126)))</f>
        <v/>
      </c>
      <c r="E131" s="114" t="str">
        <f>IF(OR(D131="",C128="",C128&lt;=0,F131=""),"",TRIM(MID(D131,LEN(F131)+1+IF(MID(D131,LEN(F131)+1,1)=" ",1,0),99999)))</f>
        <v/>
      </c>
      <c r="F131" s="59" t="str">
        <f>IF(OR(G131="",G131=0,G131="0"),"",IF(LEN(G131)&lt;=C128,G131,IF(LEN(SUBSTITUTE(H131," ",""))=C128+1,LEFT(G131,C128),LEFT(G131,FIND("§",SUBSTITUTE(H131," ","§",LEN(H131)-LEN(SUBSTITUTE(H131," ",""))))-1))))</f>
        <v/>
      </c>
      <c r="G131" s="59" t="str">
        <f t="shared" si="7"/>
        <v/>
      </c>
      <c r="H131" s="59" t="str">
        <f>IF(OR(G131="",G131=0,G131="0"),"",LEFT(G131,C128+1))</f>
        <v/>
      </c>
      <c r="I131" s="117" t="str">
        <f>IF(LEN(TRIM(J131))&gt;0,MAX(I13:I130)+1,"")</f>
        <v/>
      </c>
      <c r="J131" s="146"/>
      <c r="K131" s="142"/>
      <c r="L131" s="142"/>
      <c r="M131" s="243"/>
      <c r="O131" s="162" t="s">
        <v>194</v>
      </c>
      <c r="P131" s="79"/>
      <c r="Q131" s="79"/>
      <c r="R131" s="79"/>
      <c r="S131" s="79"/>
      <c r="T131" s="79"/>
      <c r="U131" s="79"/>
      <c r="V131" s="79"/>
      <c r="W131" s="3">
        <v>1</v>
      </c>
    </row>
    <row r="132" spans="2:23" ht="21" customHeight="1">
      <c r="B132" s="286"/>
      <c r="C132" s="70" t="str">
        <f>TRIM(SUBSTITUTE(SUBSTITUTE(SUBSTITUTE(SUBSTITUTE(C131,"►"," "),"▼"," "),"▲"," "),"◄"," "))</f>
        <v/>
      </c>
      <c r="D132" s="59" t="str" cm="1">
        <f t="array" ref="D132">IF(ROW()=ROW(D126),C129,INDEX(E126:E139,ROW()-ROW(D126)))</f>
        <v/>
      </c>
      <c r="E132" s="114" t="str">
        <f>IF(OR(D132="",C128="",C128&lt;=0,F132=""),"",TRIM(MID(D132,LEN(F132)+1+IF(MID(D132,LEN(F132)+1,1)=" ",1,0),99999)))</f>
        <v/>
      </c>
      <c r="F132" s="59" t="str">
        <f>IF(OR(G132="",G132=0,G132="0"),"",IF(LEN(G132)&lt;=C128,G132,IF(LEN(SUBSTITUTE(H132," ",""))=C128+1,LEFT(G132,C128),LEFT(G132,FIND("§",SUBSTITUTE(H132," ","§",LEN(H132)-LEN(SUBSTITUTE(H132," ",""))))-1))))</f>
        <v/>
      </c>
      <c r="G132" s="59" t="str">
        <f t="shared" si="7"/>
        <v/>
      </c>
      <c r="H132" s="59" t="str">
        <f>IF(OR(G132="",G132=0,G132="0"),"",LEFT(G132,C128+1))</f>
        <v/>
      </c>
      <c r="I132" s="117" t="str">
        <f>IF(LEN(TRIM(J132))&gt;0,MAX(I13:I131)+1,"")</f>
        <v/>
      </c>
      <c r="J132" s="146"/>
      <c r="K132" s="142"/>
      <c r="L132" s="142"/>
      <c r="M132" s="243"/>
      <c r="O132" s="162"/>
      <c r="P132" s="79"/>
      <c r="Q132" s="79"/>
      <c r="R132" s="79"/>
      <c r="S132" s="79"/>
      <c r="T132" s="79"/>
      <c r="U132" s="79"/>
      <c r="V132" s="79"/>
      <c r="W132" s="3">
        <v>1</v>
      </c>
    </row>
    <row r="133" spans="2:23" ht="21" customHeight="1">
      <c r="B133" s="286"/>
      <c r="C133" s="70" t="str">
        <f>TRIM(SUBSTITUTE(SUBSTITUTE(C132,"“"," "),"”"," "))</f>
        <v/>
      </c>
      <c r="D133" s="59" t="str" cm="1">
        <f t="array" ref="D133">IF(ROW()=ROW(D126),C129,INDEX(E126:E139,ROW()-ROW(D126)))</f>
        <v/>
      </c>
      <c r="E133" s="114" t="str">
        <f>IF(OR(D133="",C128="",C128&lt;=0,F133=""),"",TRIM(MID(D133,LEN(F133)+1+IF(MID(D133,LEN(F133)+1,1)=" ",1,0),99999)))</f>
        <v/>
      </c>
      <c r="F133" s="59" t="str">
        <f>IF(OR(G133="",G133=0,G133="0"),"",IF(LEN(G133)&lt;=C128,G133,IF(LEN(SUBSTITUTE(H133," ",""))=C128+1,LEFT(G133,C128),LEFT(G133,FIND("§",SUBSTITUTE(H133," ","§",LEN(H133)-LEN(SUBSTITUTE(H133," ",""))))-1))))</f>
        <v/>
      </c>
      <c r="G133" s="59" t="str">
        <f t="shared" si="7"/>
        <v/>
      </c>
      <c r="H133" s="59" t="str">
        <f>IF(OR(G133="",G133=0,G133="0"),"",LEFT(G133,C128+1))</f>
        <v/>
      </c>
      <c r="I133" s="117" t="str">
        <f>IF(LEN(TRIM(J133))&gt;0,MAX(I13:I132)+1,"")</f>
        <v/>
      </c>
      <c r="J133" s="146"/>
      <c r="K133" s="142"/>
      <c r="L133" s="142"/>
      <c r="M133" s="243"/>
      <c r="O133" s="163" t="s">
        <v>201</v>
      </c>
      <c r="P133" s="79"/>
      <c r="Q133" s="79"/>
      <c r="R133" s="79"/>
      <c r="S133" s="79"/>
      <c r="T133" s="79"/>
      <c r="U133" s="79"/>
      <c r="V133" s="79"/>
      <c r="W133" s="3">
        <v>1</v>
      </c>
    </row>
    <row r="134" spans="2:23" ht="21" customHeight="1">
      <c r="B134" s="286"/>
      <c r="C134" s="70"/>
      <c r="D134" s="59" t="str" cm="1">
        <f t="array" ref="D134">IF(ROW()=ROW(D126),C129,INDEX(E126:E139,ROW()-ROW(D126)))</f>
        <v/>
      </c>
      <c r="E134" s="114" t="str">
        <f>IF(OR(D134="",C128="",C128&lt;=0,F134=""),"",TRIM(MID(D134,LEN(F134)+1+IF(MID(D134,LEN(F134)+1,1)=" ",1,0),99999)))</f>
        <v/>
      </c>
      <c r="F134" s="59" t="str">
        <f>IF(OR(G134="",G134=0,G134="0"),"",IF(LEN(G134)&lt;=C128,G134,IF(LEN(SUBSTITUTE(H134," ",""))=C128+1,LEFT(G134,C128),LEFT(G134,FIND("§",SUBSTITUTE(H134," ","§",LEN(H134)-LEN(SUBSTITUTE(H134," ",""))))-1))))</f>
        <v/>
      </c>
      <c r="G134" s="59" t="str">
        <f t="shared" si="7"/>
        <v/>
      </c>
      <c r="H134" s="59" t="str">
        <f>IF(OR(G134="",G134=0,G134="0"),"",LEFT(G134,C128+1))</f>
        <v/>
      </c>
      <c r="I134" s="117" t="str">
        <f>IF(LEN(TRIM(J134))&gt;0,MAX(I13:I133)+1,"")</f>
        <v/>
      </c>
      <c r="J134" s="146"/>
      <c r="K134" s="142"/>
      <c r="L134" s="142"/>
      <c r="M134" s="243"/>
      <c r="O134" s="162" t="s">
        <v>202</v>
      </c>
      <c r="P134" s="79"/>
      <c r="Q134" s="79"/>
      <c r="R134" s="79"/>
      <c r="S134" s="79"/>
      <c r="T134" s="79"/>
      <c r="U134" s="79"/>
      <c r="V134" s="79"/>
      <c r="W134" s="3">
        <v>1</v>
      </c>
    </row>
    <row r="135" spans="2:23" ht="21" customHeight="1">
      <c r="B135" s="286"/>
      <c r="C135" s="70"/>
      <c r="D135" s="59" t="str" cm="1">
        <f t="array" ref="D135">IF(ROW()=ROW(D126),C129,INDEX(E126:E139,ROW()-ROW(D126)))</f>
        <v/>
      </c>
      <c r="E135" s="114" t="str">
        <f>IF(OR(D135="",C128="",C128&lt;=0,F135=""),"",TRIM(MID(D135,LEN(F135)+1+IF(MID(D135,LEN(F135)+1,1)=" ",1,0),99999)))</f>
        <v/>
      </c>
      <c r="F135" s="59" t="str">
        <f>IF(OR(G135="",G135=0,G135="0"),"",IF(LEN(G135)&lt;=C128,G135,IF(LEN(SUBSTITUTE(H135," ",""))=C128+1,LEFT(G135,C128),LEFT(G135,FIND("§",SUBSTITUTE(H135," ","§",LEN(H135)-LEN(SUBSTITUTE(H135," ",""))))-1))))</f>
        <v/>
      </c>
      <c r="G135" s="59" t="str">
        <f t="shared" si="7"/>
        <v/>
      </c>
      <c r="H135" s="59" t="str">
        <f>IF(OR(G135="",G135=0,G135="0"),"",LEFT(G135,C128+1))</f>
        <v/>
      </c>
      <c r="I135" s="117" t="str">
        <f>IF(LEN(TRIM(J135))&gt;0,MAX(I13:I134)+1,"")</f>
        <v/>
      </c>
      <c r="J135" s="146"/>
      <c r="K135" s="142"/>
      <c r="L135" s="142"/>
      <c r="M135" s="243"/>
      <c r="O135" s="162"/>
      <c r="P135" s="79"/>
      <c r="Q135" s="79"/>
      <c r="R135" s="79"/>
      <c r="S135" s="79"/>
      <c r="T135" s="79"/>
      <c r="U135" s="79"/>
      <c r="V135" s="79"/>
      <c r="W135" s="3">
        <v>1</v>
      </c>
    </row>
    <row r="136" spans="2:23" ht="21" customHeight="1">
      <c r="B136" s="286"/>
      <c r="C136" s="70"/>
      <c r="D136" s="59" t="str" cm="1">
        <f t="array" ref="D136">IF(ROW()=ROW(D126),C129,INDEX(E126:E139,ROW()-ROW(D126)))</f>
        <v/>
      </c>
      <c r="E136" s="114" t="str">
        <f>IF(OR(D136="",C128="",C128&lt;=0,F136=""),"",TRIM(MID(D136,LEN(F136)+1+IF(MID(D136,LEN(F136)+1,1)=" ",1,0),99999)))</f>
        <v/>
      </c>
      <c r="F136" s="59" t="str">
        <f>IF(OR(G136="",G136=0,G136="0"),"",IF(LEN(G136)&lt;=C128,G136,IF(LEN(SUBSTITUTE(H136," ",""))=C128+1,LEFT(G136,C128),LEFT(G136,FIND("§",SUBSTITUTE(H136," ","§",LEN(H136)-LEN(SUBSTITUTE(H136," ",""))))-1))))</f>
        <v/>
      </c>
      <c r="G136" s="59" t="str">
        <f t="shared" si="7"/>
        <v/>
      </c>
      <c r="H136" s="59" t="str">
        <f>IF(OR(G136="",G136=0,G136="0"),"",LEFT(G136,C128+1))</f>
        <v/>
      </c>
      <c r="I136" s="117" t="str">
        <f>IF(LEN(TRIM(J136))&gt;0,MAX(I13:I135)+1,"")</f>
        <v/>
      </c>
      <c r="J136" s="146"/>
      <c r="K136" s="142"/>
      <c r="L136" s="142"/>
      <c r="M136" s="243"/>
      <c r="O136" s="79"/>
      <c r="P136" s="79"/>
      <c r="Q136" s="79"/>
      <c r="R136" s="79"/>
      <c r="S136" s="79"/>
      <c r="T136" s="79"/>
      <c r="U136" s="79"/>
      <c r="V136" s="79"/>
      <c r="W136" s="3">
        <v>1</v>
      </c>
    </row>
    <row r="137" spans="2:23" ht="21" customHeight="1">
      <c r="B137" s="286"/>
      <c r="C137" s="70"/>
      <c r="D137" s="59" t="str" cm="1">
        <f t="array" ref="D137">IF(ROW()=ROW(D126),C129,INDEX(E126:E139,ROW()-ROW(D126)))</f>
        <v/>
      </c>
      <c r="E137" s="114" t="str">
        <f>IF(OR(D137="",C128="",C128&lt;=0,F137=""),"",TRIM(MID(D137,LEN(F137)+1+IF(MID(D137,LEN(F137)+1,1)=" ",1,0),99999)))</f>
        <v/>
      </c>
      <c r="F137" s="59" t="str">
        <f>IF(OR(G137="",G137=0,G137="0"),"",IF(LEN(G137)&lt;=C128,G137,IF(LEN(SUBSTITUTE(H137," ",""))=C128+1,LEFT(G137,C128),LEFT(G137,FIND("§",SUBSTITUTE(H137," ","§",LEN(H137)-LEN(SUBSTITUTE(H137," ",""))))-1))))</f>
        <v/>
      </c>
      <c r="G137" s="59" t="str">
        <f t="shared" si="7"/>
        <v/>
      </c>
      <c r="H137" s="59" t="str">
        <f>IF(OR(G137="",G137=0,G137="0"),"",LEFT(G137,C128+1))</f>
        <v/>
      </c>
      <c r="I137" s="117" t="str">
        <f>IF(LEN(TRIM(J137))&gt;0,MAX(I13:I136)+1,"")</f>
        <v/>
      </c>
      <c r="J137" s="146"/>
      <c r="K137" s="142"/>
      <c r="L137" s="142"/>
      <c r="M137" s="243"/>
      <c r="W137" s="3">
        <v>1</v>
      </c>
    </row>
    <row r="138" spans="2:23" ht="21" customHeight="1">
      <c r="B138" s="286"/>
      <c r="C138" s="70"/>
      <c r="D138" s="59" t="str" cm="1">
        <f t="array" ref="D138">IF(ROW()=ROW(D126),C129,INDEX(E126:E139,ROW()-ROW(D126)))</f>
        <v/>
      </c>
      <c r="E138" s="114" t="str">
        <f>IF(OR(D138="",C128="",C128&lt;=0,F138=""),"",TRIM(MID(D138,LEN(F138)+1+IF(MID(D138,LEN(F138)+1,1)=" ",1,0),99999)))</f>
        <v/>
      </c>
      <c r="F138" s="59" t="str">
        <f>IF(OR(G138="",G138=0,G138="0"),"",IF(LEN(G138)&lt;=C128,G138,IF(LEN(SUBSTITUTE(H138," ",""))=C128+1,LEFT(G138,C128),LEFT(G138,FIND("§",SUBSTITUTE(H138," ","§",LEN(H138)-LEN(SUBSTITUTE(H138," ",""))))-1))))</f>
        <v/>
      </c>
      <c r="G138" s="59" t="str">
        <f t="shared" si="7"/>
        <v/>
      </c>
      <c r="H138" s="59" t="str">
        <f>IF(OR(G138="",G138=0,G138="0"),"",LEFT(G138,C128+1))</f>
        <v/>
      </c>
      <c r="I138" s="117" t="str">
        <f>IF(LEN(TRIM(J138))&gt;0,MAX(I13:I137)+1,"")</f>
        <v/>
      </c>
      <c r="J138" s="146"/>
      <c r="K138" s="142"/>
      <c r="L138" s="142"/>
      <c r="M138" s="243"/>
      <c r="W138" s="3">
        <v>1</v>
      </c>
    </row>
    <row r="139" spans="2:23" ht="21" customHeight="1">
      <c r="B139" s="286"/>
      <c r="C139" s="70"/>
      <c r="D139" s="59" t="str" cm="1">
        <f t="array" ref="D139">IF(ROW()=ROW(D126),C129,INDEX(E126:E139,ROW()-ROW(D126)))</f>
        <v/>
      </c>
      <c r="E139" s="114" t="str">
        <f>IF(OR(D139="",C128="",C128&lt;=0,F139=""),"",TRIM(MID(D139,LEN(F139)+1+IF(MID(D139,LEN(F139)+1,1)=" ",1,0),99999)))</f>
        <v/>
      </c>
      <c r="F139" s="59" t="str">
        <f>IF(OR(G139="",G139=0,G139="0"),"",IF(LEN(G139)&lt;=C128,G139,IF(LEN(SUBSTITUTE(H139," ",""))=C128+1,LEFT(G139,C128),LEFT(G139,FIND("§",SUBSTITUTE(H139," ","§",LEN(H139)-LEN(SUBSTITUTE(H139," ",""))))-1))))</f>
        <v/>
      </c>
      <c r="G139" s="59" t="str">
        <f t="shared" si="7"/>
        <v/>
      </c>
      <c r="H139" s="59" t="str">
        <f>IF(OR(G139="",G139=0,G139="0"),"",LEFT(G139,C128+1))</f>
        <v/>
      </c>
      <c r="I139" s="117" t="str">
        <f>IF(LEN(TRIM(J139))&gt;0,MAX(I13:I138)+1,"")</f>
        <v/>
      </c>
      <c r="J139" s="146"/>
      <c r="K139" s="142"/>
      <c r="L139" s="142"/>
      <c r="M139" s="243"/>
      <c r="W139" s="3">
        <v>1</v>
      </c>
    </row>
    <row r="140" spans="2:23" ht="21" customHeight="1">
      <c r="B140" s="286"/>
      <c r="C140" s="113" t="str">
        <f>IF(TRIM(SUBSTITUTE(K23,CHAR(160),""))="","",K23)</f>
        <v>3. Dans une cocotte en fonte, faites chauffer l’huile d’olive à feu moyen. Ajoutez la viande et faites-la dorer de tous les côtés. Retirez-la de la cocotte et réservez-la.</v>
      </c>
      <c r="D140" s="59" t="str" cm="1">
        <f t="array" ref="D140">IF(ROW()=ROW(D140),C143,INDEX(E140:E153,ROW()-ROW(D140)))</f>
        <v>3. Dans une cocotte en fonte, faites chauffer l’huile d’olive à feu moyen. Ajoutez la viande et faites-la dorer de tous les côtés. Retirez-la de la cocotte et réservez-la.</v>
      </c>
      <c r="E140" s="114" t="str">
        <f>IF(OR(D140="",C142="",C142&lt;=0,F140=""),"",TRIM(MID(D140,LEN(F140)+1+IF(MID(D140,LEN(F140)+1,1)=" ",1,0),99999)))</f>
        <v>les côtés. Retirez-la de la cocotte et réservez-la.</v>
      </c>
      <c r="F140" s="59" t="str">
        <f>IF(OR(G140="",G140=0,G140="0"),"",IF(LEN(G140)&lt;=C142,G140,IF(LEN(SUBSTITUTE(H140," ",""))=C142+1,LEFT(G140,C142),LEFT(G140,FIND("§",SUBSTITUTE(H140," ","§",LEN(H140)-LEN(SUBSTITUTE(H140," ",""))))-1))))</f>
        <v>3. Dans une cocotte en fonte, faites chauffer l’huile d’olive à feu moyen. Ajoutez la viande et faites-la dorer de tous</v>
      </c>
      <c r="G140" s="59" t="str">
        <f t="shared" si="7"/>
        <v>3. Dans une cocotte en fonte, faites chauffer l’huile d’olive à feu moyen. Ajoutez la viande et faites-la dorer de tous les côtés. Retirez-la de la cocotte et réservez-la.</v>
      </c>
      <c r="H140" s="59" t="str">
        <f>IF(OR(G140="",G140=0,G140="0"),"",LEFT(G140,C142+1))</f>
        <v>3. Dans une cocotte en fonte, faites chauffer l’huile d’olive à feu moyen. Ajoutez la viande et faites-la dorer de tous l</v>
      </c>
      <c r="I140" s="117" t="str">
        <f>IF(LEN(TRIM(J140))&gt;0,MAX(I13:I139)+1,"")</f>
        <v/>
      </c>
      <c r="J140" s="146"/>
      <c r="K140" s="142"/>
      <c r="L140" s="142"/>
      <c r="M140" s="243"/>
      <c r="W140" s="3">
        <v>1</v>
      </c>
    </row>
    <row r="141" spans="2:23" ht="21" customHeight="1">
      <c r="B141" s="286"/>
      <c r="C141" s="70" t="str">
        <f>TRIM(SUBSTITUTE(SUBSTITUTE(SUBSTITUTE(SUBSTITUTE(SUBSTITUTE(SUBSTITUTE(SUBSTITUTE(SUBSTITUTE(SUBSTITUTE(CLEAN(IF(OR(LEFT(C140,1)="-",LEFT(C140,1)="="),MID(C140,2,99999),C140)),"—","-"),"–","-"),CHAR(160)," "),CHAR(9)," "),CHAR(13)," "),CHAR(10)," ")," "," ")," "," ")," "," "))</f>
        <v>3. Dans une cocotte en fonte, faites chauffer l’huile d’olive à feu moyen. Ajoutez la viande et faites-la dorer de tous les côtés. Retirez-la de la cocotte et réservez-la.</v>
      </c>
      <c r="D141" s="59" t="str" cm="1">
        <f t="array" ref="D141">IF(ROW()=ROW(D140),C143,INDEX(E140:E153,ROW()-ROW(D140)))</f>
        <v>les côtés. Retirez-la de la cocotte et réservez-la.</v>
      </c>
      <c r="E141" s="114" t="str">
        <f>IF(OR(D141="",C142="",C142&lt;=0,F141=""),"",TRIM(MID(D141,LEN(F141)+1+IF(MID(D141,LEN(F141)+1,1)=" ",1,0),99999)))</f>
        <v/>
      </c>
      <c r="F141" s="59" t="str">
        <f>IF(OR(G141="",G141=0,G141="0"),"",IF(LEN(G141)&lt;=C142,G141,IF(LEN(SUBSTITUTE(H141," ",""))=C142+1,LEFT(G141,C142),LEFT(G141,FIND("§",SUBSTITUTE(H141," ","§",LEN(H141)-LEN(SUBSTITUTE(H141," ",""))))-1))))</f>
        <v>les côtés. Retirez-la de la cocotte et réservez-la.</v>
      </c>
      <c r="G141" s="59" t="str">
        <f t="shared" si="7"/>
        <v>les côtés. Retirez-la de la cocotte et réservez-la.</v>
      </c>
      <c r="H141" s="59" t="str">
        <f>IF(OR(G141="",G141=0,G141="0"),"",LEFT(G141,C142+1))</f>
        <v>les côtés. Retirez-la de la cocotte et réservez-la.</v>
      </c>
      <c r="I141" s="117" t="str">
        <f>IF(LEN(TRIM(J141))&gt;0,MAX(I13:I140)+1,"")</f>
        <v/>
      </c>
      <c r="J141" s="146"/>
      <c r="K141" s="142"/>
      <c r="L141" s="142"/>
      <c r="M141" s="243"/>
      <c r="W141" s="3">
        <v>1</v>
      </c>
    </row>
    <row r="142" spans="2:23" ht="21" customHeight="1">
      <c r="B142" s="286"/>
      <c r="C142" s="121">
        <f>C11</f>
        <v>120</v>
      </c>
      <c r="D142" s="59" t="str" cm="1">
        <f t="array" ref="D142">IF(ROW()=ROW(D140),C143,INDEX(E140:E153,ROW()-ROW(D140)))</f>
        <v/>
      </c>
      <c r="E142" s="114" t="str">
        <f>IF(OR(D142="",C142="",C142&lt;=0,F142=""),"",TRIM(MID(D142,LEN(F142)+1+IF(MID(D142,LEN(F142)+1,1)=" ",1,0),99999)))</f>
        <v/>
      </c>
      <c r="F142" s="59" t="str">
        <f>IF(OR(G142="",G142=0,G142="0"),"",IF(LEN(G142)&lt;=C142,G142,IF(LEN(SUBSTITUTE(H142," ",""))=C142+1,LEFT(G142,C142),LEFT(G142,FIND("§",SUBSTITUTE(H142," ","§",LEN(H142)-LEN(SUBSTITUTE(H142," ",""))))-1))))</f>
        <v/>
      </c>
      <c r="G142" s="59" t="str">
        <f t="shared" ref="G142:G205" si="8">IF(OR(D142="",D142=0),"",TRIM(SUBSTITUTE(SUBSTITUTE(D142,CHAR(160)," "),CHAR(10)," ")))</f>
        <v/>
      </c>
      <c r="H142" s="59" t="str">
        <f>IF(OR(G142="",G142=0,G142="0"),"",LEFT(G142,C142+1))</f>
        <v/>
      </c>
      <c r="I142" s="117" t="str">
        <f>IF(LEN(TRIM(J142))&gt;0,MAX(I13:I141)+1,"")</f>
        <v/>
      </c>
      <c r="J142" s="146"/>
      <c r="K142" s="142"/>
      <c r="L142" s="142"/>
      <c r="M142" s="243"/>
      <c r="W142" s="3">
        <v>1</v>
      </c>
    </row>
    <row r="143" spans="2:23" ht="21" customHeight="1">
      <c r="B143" s="286"/>
      <c r="C143" s="70" t="str">
        <f>IF(UPPER(TRIM(C12))="X",C147,C141)</f>
        <v>3. Dans une cocotte en fonte, faites chauffer l’huile d’olive à feu moyen. Ajoutez la viande et faites-la dorer de tous les côtés. Retirez-la de la cocotte et réservez-la.</v>
      </c>
      <c r="D143" s="59" t="str" cm="1">
        <f t="array" ref="D143">IF(ROW()=ROW(D140),C143,INDEX(E140:E153,ROW()-ROW(D140)))</f>
        <v/>
      </c>
      <c r="E143" s="114" t="str">
        <f>IF(OR(D143="",C142="",C142&lt;=0,F143=""),"",TRIM(MID(D143,LEN(F143)+1+IF(MID(D143,LEN(F143)+1,1)=" ",1,0),99999)))</f>
        <v/>
      </c>
      <c r="F143" s="59" t="str">
        <f>IF(OR(G143="",G143=0,G143="0"),"",IF(LEN(G143)&lt;=C142,G143,IF(LEN(SUBSTITUTE(H143," ",""))=C142+1,LEFT(G143,C142),LEFT(G143,FIND("§",SUBSTITUTE(H143," ","§",LEN(H143)-LEN(SUBSTITUTE(H143," ",""))))-1))))</f>
        <v/>
      </c>
      <c r="G143" s="59" t="str">
        <f t="shared" si="8"/>
        <v/>
      </c>
      <c r="H143" s="59" t="str">
        <f>IF(OR(G143="",G143=0,G143="0"),"",LEFT(G143,C142+1))</f>
        <v/>
      </c>
      <c r="I143" s="117" t="str">
        <f>IF(LEN(TRIM(J143))&gt;0,MAX(I13:I142)+1,"")</f>
        <v/>
      </c>
      <c r="J143" s="146"/>
      <c r="K143" s="142"/>
      <c r="L143" s="142"/>
      <c r="M143" s="243"/>
      <c r="W143" s="3">
        <v>1</v>
      </c>
    </row>
    <row r="144" spans="2:23" ht="21" customHeight="1">
      <c r="B144" s="286"/>
      <c r="C144" s="123" t="str">
        <f>TRIM(SUBSTITUTE(SUBSTITUTE(SUBSTITUTE(SUBSTITUTE(SUBSTITUTE(SUBSTITUTE(SUBSTITUTE(SUBSTITUTE(SUBSTITUTE(SUBSTITUTE(C141,","," "),";"," "),":"," "),"!"," "),"?"," "),"…"," "),"»"," "),"«"," "),"/"," "),"."," "))</f>
        <v>3 Dans une cocotte en fonte faites chauffer l’huile d’olive à feu moyen Ajoutez la viande et faites-la dorer de tous les côtés Retirez-la de la cocotte et réservez-la</v>
      </c>
      <c r="D144" s="59" t="str" cm="1">
        <f t="array" ref="D144">IF(ROW()=ROW(D140),C143,INDEX(E140:E153,ROW()-ROW(D140)))</f>
        <v/>
      </c>
      <c r="E144" s="114" t="str">
        <f>IF(OR(D144="",C142="",C142&lt;=0,F144=""),"",TRIM(MID(D144,LEN(F144)+1+IF(MID(D144,LEN(F144)+1,1)=" ",1,0),99999)))</f>
        <v/>
      </c>
      <c r="F144" s="59" t="str">
        <f>IF(OR(G144="",G144=0,G144="0"),"",IF(LEN(G144)&lt;=C142,G144,IF(LEN(SUBSTITUTE(H144," ",""))=C142+1,LEFT(G144,C142),LEFT(G144,FIND("§",SUBSTITUTE(H144," ","§",LEN(H144)-LEN(SUBSTITUTE(H144," ",""))))-1))))</f>
        <v/>
      </c>
      <c r="G144" s="59" t="str">
        <f t="shared" si="8"/>
        <v/>
      </c>
      <c r="H144" s="59" t="str">
        <f>IF(OR(G144="",G144=0,G144="0"),"",LEFT(G144,C142+1))</f>
        <v/>
      </c>
      <c r="I144" s="117" t="str">
        <f>IF(LEN(TRIM(J144))&gt;0,MAX(I13:I143)+1,"")</f>
        <v/>
      </c>
      <c r="J144" s="146"/>
      <c r="K144" s="142"/>
      <c r="L144" s="142"/>
      <c r="M144" s="243"/>
      <c r="W144" s="3">
        <v>1</v>
      </c>
    </row>
    <row r="145" spans="2:23" ht="21" customHeight="1">
      <c r="B145" s="286"/>
      <c r="C145" s="59" t="str">
        <f>TRIM(SUBSTITUTE(SUBSTITUTE(SUBSTITUTE(SUBSTITUTE(SUBSTITUTE(SUBSTITUTE(SUBSTITUTE(SUBSTITUTE(C144,"("," "),")"," "),CHAR(34)," "),"-"," "),"_"," "),"&lt;"," "),"&gt;"," "),"="," "))</f>
        <v>3 Dans une cocotte en fonte faites chauffer l’huile d’olive à feu moyen Ajoutez la viande et faites la dorer de tous les côtés Retirez la de la cocotte et réservez la</v>
      </c>
      <c r="D145" s="59" t="str" cm="1">
        <f t="array" ref="D145">IF(ROW()=ROW(D140),C143,INDEX(E140:E153,ROW()-ROW(D140)))</f>
        <v/>
      </c>
      <c r="E145" s="114" t="str">
        <f>IF(OR(D145="",C142="",C142&lt;=0,F145=""),"",TRIM(MID(D145,LEN(F145)+1+IF(MID(D145,LEN(F145)+1,1)=" ",1,0),99999)))</f>
        <v/>
      </c>
      <c r="F145" s="59" t="str">
        <f>IF(OR(G145="",G145=0,G145="0"),"",IF(LEN(G145)&lt;=C142,G145,IF(LEN(SUBSTITUTE(H145," ",""))=C142+1,LEFT(G145,C142),LEFT(G145,FIND("§",SUBSTITUTE(H145," ","§",LEN(H145)-LEN(SUBSTITUTE(H145," ",""))))-1))))</f>
        <v/>
      </c>
      <c r="G145" s="59" t="str">
        <f t="shared" si="8"/>
        <v/>
      </c>
      <c r="H145" s="59" t="str">
        <f>IF(OR(G145="",G145=0,G145="0"),"",LEFT(G145,C142+1))</f>
        <v/>
      </c>
      <c r="I145" s="117" t="str">
        <f>IF(LEN(TRIM(J145))&gt;0,MAX(I13:I144)+1,"")</f>
        <v/>
      </c>
      <c r="J145" s="146"/>
      <c r="K145" s="142"/>
      <c r="L145" s="142"/>
      <c r="M145" s="243"/>
      <c r="W145" s="3">
        <v>1</v>
      </c>
    </row>
    <row r="146" spans="2:23" ht="21" customHeight="1">
      <c r="B146" s="286"/>
      <c r="C146" s="70" t="str">
        <f>TRIM(SUBSTITUTE(SUBSTITUTE(SUBSTITUTE(SUBSTITUTE(C145,"►"," "),"▼"," "),"▲"," "),"◄"," "))</f>
        <v>3 Dans une cocotte en fonte faites chauffer l’huile d’olive à feu moyen Ajoutez la viande et faites la dorer de tous les côtés Retirez la de la cocotte et réservez la</v>
      </c>
      <c r="D146" s="59" t="str" cm="1">
        <f t="array" ref="D146">IF(ROW()=ROW(D140),C143,INDEX(E140:E153,ROW()-ROW(D140)))</f>
        <v/>
      </c>
      <c r="E146" s="114" t="str">
        <f>IF(OR(D146="",C142="",C142&lt;=0,F146=""),"",TRIM(MID(D146,LEN(F146)+1+IF(MID(D146,LEN(F146)+1,1)=" ",1,0),99999)))</f>
        <v/>
      </c>
      <c r="F146" s="59" t="str">
        <f>IF(OR(G146="",G146=0,G146="0"),"",IF(LEN(G146)&lt;=C142,G146,IF(LEN(SUBSTITUTE(H146," ",""))=C142+1,LEFT(G146,C142),LEFT(G146,FIND("§",SUBSTITUTE(H146," ","§",LEN(H146)-LEN(SUBSTITUTE(H146," ",""))))-1))))</f>
        <v/>
      </c>
      <c r="G146" s="59" t="str">
        <f t="shared" si="8"/>
        <v/>
      </c>
      <c r="H146" s="59" t="str">
        <f>IF(OR(G146="",G146=0,G146="0"),"",LEFT(G146,C142+1))</f>
        <v/>
      </c>
      <c r="I146" s="117" t="str">
        <f>IF(LEN(TRIM(J146))&gt;0,MAX(I13:I145)+1,"")</f>
        <v/>
      </c>
      <c r="J146" s="146"/>
      <c r="K146" s="142"/>
      <c r="L146" s="142"/>
      <c r="M146" s="243"/>
      <c r="W146" s="3">
        <v>1</v>
      </c>
    </row>
    <row r="147" spans="2:23" ht="21" customHeight="1">
      <c r="B147" s="286"/>
      <c r="C147" s="70" t="str">
        <f>TRIM(SUBSTITUTE(SUBSTITUTE(C146,"“"," "),"”"," "))</f>
        <v>3 Dans une cocotte en fonte faites chauffer l’huile d’olive à feu moyen Ajoutez la viande et faites la dorer de tous les côtés Retirez la de la cocotte et réservez la</v>
      </c>
      <c r="D147" s="59" t="str" cm="1">
        <f t="array" ref="D147">IF(ROW()=ROW(D140),C143,INDEX(E140:E153,ROW()-ROW(D140)))</f>
        <v/>
      </c>
      <c r="E147" s="114" t="str">
        <f>IF(OR(D147="",C142="",C142&lt;=0,F147=""),"",TRIM(MID(D147,LEN(F147)+1+IF(MID(D147,LEN(F147)+1,1)=" ",1,0),99999)))</f>
        <v/>
      </c>
      <c r="F147" s="59" t="str">
        <f>IF(OR(G147="",G147=0,G147="0"),"",IF(LEN(G147)&lt;=C142,G147,IF(LEN(SUBSTITUTE(H147," ",""))=C142+1,LEFT(G147,C142),LEFT(G147,FIND("§",SUBSTITUTE(H147," ","§",LEN(H147)-LEN(SUBSTITUTE(H147," ",""))))-1))))</f>
        <v/>
      </c>
      <c r="G147" s="59" t="str">
        <f t="shared" si="8"/>
        <v/>
      </c>
      <c r="H147" s="59" t="str">
        <f>IF(OR(G147="",G147=0,G147="0"),"",LEFT(G147,C142+1))</f>
        <v/>
      </c>
      <c r="I147" s="117" t="str">
        <f>IF(LEN(TRIM(J147))&gt;0,MAX(I13:I146)+1,"")</f>
        <v/>
      </c>
      <c r="J147" s="146"/>
      <c r="K147" s="142"/>
      <c r="L147" s="142"/>
      <c r="M147" s="243"/>
      <c r="W147" s="3">
        <v>1</v>
      </c>
    </row>
    <row r="148" spans="2:23" ht="21" customHeight="1">
      <c r="B148" s="286"/>
      <c r="C148" s="70"/>
      <c r="D148" s="59" t="str" cm="1">
        <f t="array" ref="D148">IF(ROW()=ROW(D140),C143,INDEX(E140:E153,ROW()-ROW(D140)))</f>
        <v/>
      </c>
      <c r="E148" s="114" t="str">
        <f>IF(OR(D148="",C142="",C142&lt;=0,F148=""),"",TRIM(MID(D148,LEN(F148)+1+IF(MID(D148,LEN(F148)+1,1)=" ",1,0),99999)))</f>
        <v/>
      </c>
      <c r="F148" s="59" t="str">
        <f>IF(OR(G148="",G148=0,G148="0"),"",IF(LEN(G148)&lt;=C142,G148,IF(LEN(SUBSTITUTE(H148," ",""))=C142+1,LEFT(G148,C142),LEFT(G148,FIND("§",SUBSTITUTE(H148," ","§",LEN(H148)-LEN(SUBSTITUTE(H148," ",""))))-1))))</f>
        <v/>
      </c>
      <c r="G148" s="59" t="str">
        <f t="shared" si="8"/>
        <v/>
      </c>
      <c r="H148" s="59" t="str">
        <f>IF(OR(G148="",G148=0,G148="0"),"",LEFT(G148,C142+1))</f>
        <v/>
      </c>
      <c r="I148" s="117" t="str">
        <f>IF(LEN(TRIM(J148))&gt;0,MAX(I13:I147)+1,"")</f>
        <v/>
      </c>
      <c r="J148" s="146"/>
      <c r="K148" s="142"/>
      <c r="L148" s="142"/>
      <c r="M148" s="243"/>
      <c r="W148" s="3">
        <v>1</v>
      </c>
    </row>
    <row r="149" spans="2:23" ht="21" customHeight="1">
      <c r="B149" s="286"/>
      <c r="C149" s="70"/>
      <c r="D149" s="59" t="str" cm="1">
        <f t="array" ref="D149">IF(ROW()=ROW(D140),C143,INDEX(E140:E153,ROW()-ROW(D140)))</f>
        <v/>
      </c>
      <c r="E149" s="114" t="str">
        <f>IF(OR(D149="",C142="",C142&lt;=0,F149=""),"",TRIM(MID(D149,LEN(F149)+1+IF(MID(D149,LEN(F149)+1,1)=" ",1,0),99999)))</f>
        <v/>
      </c>
      <c r="F149" s="59" t="str">
        <f>IF(OR(G149="",G149=0,G149="0"),"",IF(LEN(G149)&lt;=C142,G149,IF(LEN(SUBSTITUTE(H149," ",""))=C142+1,LEFT(G149,C142),LEFT(G149,FIND("§",SUBSTITUTE(H149," ","§",LEN(H149)-LEN(SUBSTITUTE(H149," ",""))))-1))))</f>
        <v/>
      </c>
      <c r="G149" s="59" t="str">
        <f t="shared" si="8"/>
        <v/>
      </c>
      <c r="H149" s="59" t="str">
        <f>IF(OR(G149="",G149=0,G149="0"),"",LEFT(G149,C142+1))</f>
        <v/>
      </c>
      <c r="I149" s="117" t="str">
        <f>IF(LEN(TRIM(J149))&gt;0,MAX(I13:I148)+1,"")</f>
        <v/>
      </c>
      <c r="J149" s="146"/>
      <c r="K149" s="142"/>
      <c r="L149" s="142"/>
      <c r="M149" s="243"/>
      <c r="W149" s="3">
        <v>1</v>
      </c>
    </row>
    <row r="150" spans="2:23" ht="21" customHeight="1">
      <c r="B150" s="286"/>
      <c r="C150" s="70"/>
      <c r="D150" s="59" t="str" cm="1">
        <f t="array" ref="D150">IF(ROW()=ROW(D140),C143,INDEX(E140:E153,ROW()-ROW(D140)))</f>
        <v/>
      </c>
      <c r="E150" s="114" t="str">
        <f>IF(OR(D150="",C142="",C142&lt;=0,F150=""),"",TRIM(MID(D150,LEN(F150)+1+IF(MID(D150,LEN(F150)+1,1)=" ",1,0),99999)))</f>
        <v/>
      </c>
      <c r="F150" s="59" t="str">
        <f>IF(OR(G150="",G150=0,G150="0"),"",IF(LEN(G150)&lt;=C142,G150,IF(LEN(SUBSTITUTE(H150," ",""))=C142+1,LEFT(G150,C142),LEFT(G150,FIND("§",SUBSTITUTE(H150," ","§",LEN(H150)-LEN(SUBSTITUTE(H150," ",""))))-1))))</f>
        <v/>
      </c>
      <c r="G150" s="59" t="str">
        <f t="shared" si="8"/>
        <v/>
      </c>
      <c r="H150" s="59" t="str">
        <f>IF(OR(G150="",G150=0,G150="0"),"",LEFT(G150,C142+1))</f>
        <v/>
      </c>
      <c r="I150" s="117" t="str">
        <f>IF(LEN(TRIM(J150))&gt;0,MAX(I13:I149)+1,"")</f>
        <v/>
      </c>
      <c r="J150" s="146"/>
      <c r="K150" s="142"/>
      <c r="L150" s="142"/>
      <c r="M150" s="243"/>
      <c r="W150" s="3">
        <v>1</v>
      </c>
    </row>
    <row r="151" spans="2:23" ht="21" customHeight="1">
      <c r="B151" s="286"/>
      <c r="C151" s="70"/>
      <c r="D151" s="59" t="str" cm="1">
        <f t="array" ref="D151">IF(ROW()=ROW(D140),C143,INDEX(E140:E153,ROW()-ROW(D140)))</f>
        <v/>
      </c>
      <c r="E151" s="114" t="str">
        <f>IF(OR(D151="",C142="",C142&lt;=0,F151=""),"",TRIM(MID(D151,LEN(F151)+1+IF(MID(D151,LEN(F151)+1,1)=" ",1,0),99999)))</f>
        <v/>
      </c>
      <c r="F151" s="59" t="str">
        <f>IF(OR(G151="",G151=0,G151="0"),"",IF(LEN(G151)&lt;=C142,G151,IF(LEN(SUBSTITUTE(H151," ",""))=C142+1,LEFT(G151,C142),LEFT(G151,FIND("§",SUBSTITUTE(H151," ","§",LEN(H151)-LEN(SUBSTITUTE(H151," ",""))))-1))))</f>
        <v/>
      </c>
      <c r="G151" s="59" t="str">
        <f t="shared" si="8"/>
        <v/>
      </c>
      <c r="H151" s="59" t="str">
        <f>IF(OR(G151="",G151=0,G151="0"),"",LEFT(G151,C142+1))</f>
        <v/>
      </c>
      <c r="I151" s="117" t="str">
        <f>IF(LEN(TRIM(J151))&gt;0,MAX(I13:I150)+1,"")</f>
        <v/>
      </c>
      <c r="J151" s="146"/>
      <c r="K151" s="142"/>
      <c r="L151" s="142"/>
      <c r="M151" s="243"/>
      <c r="W151" s="3">
        <v>1</v>
      </c>
    </row>
    <row r="152" spans="2:23" ht="21" customHeight="1">
      <c r="B152" s="286"/>
      <c r="C152" s="70"/>
      <c r="D152" s="59" t="str" cm="1">
        <f t="array" ref="D152">IF(ROW()=ROW(D140),C143,INDEX(E140:E153,ROW()-ROW(D140)))</f>
        <v/>
      </c>
      <c r="E152" s="114" t="str">
        <f>IF(OR(D152="",C142="",C142&lt;=0,F152=""),"",TRIM(MID(D152,LEN(F152)+1+IF(MID(D152,LEN(F152)+1,1)=" ",1,0),99999)))</f>
        <v/>
      </c>
      <c r="F152" s="59" t="str">
        <f>IF(OR(G152="",G152=0,G152="0"),"",IF(LEN(G152)&lt;=C142,G152,IF(LEN(SUBSTITUTE(H152," ",""))=C142+1,LEFT(G152,C142),LEFT(G152,FIND("§",SUBSTITUTE(H152," ","§",LEN(H152)-LEN(SUBSTITUTE(H152," ",""))))-1))))</f>
        <v/>
      </c>
      <c r="G152" s="59" t="str">
        <f t="shared" si="8"/>
        <v/>
      </c>
      <c r="H152" s="59" t="str">
        <f>IF(OR(G152="",G152=0,G152="0"),"",LEFT(G152,C142+1))</f>
        <v/>
      </c>
      <c r="I152" s="117" t="str">
        <f>IF(LEN(TRIM(J152))&gt;0,MAX(I13:I151)+1,"")</f>
        <v/>
      </c>
      <c r="J152" s="146"/>
      <c r="K152" s="142"/>
      <c r="L152" s="142"/>
      <c r="M152" s="243"/>
      <c r="W152" s="3">
        <v>1</v>
      </c>
    </row>
    <row r="153" spans="2:23" ht="21" customHeight="1">
      <c r="B153" s="286"/>
      <c r="C153" s="70"/>
      <c r="D153" s="59" t="str" cm="1">
        <f t="array" ref="D153">IF(ROW()=ROW(D140),C143,INDEX(E140:E153,ROW()-ROW(D140)))</f>
        <v/>
      </c>
      <c r="E153" s="114" t="str">
        <f>IF(OR(D153="",C142="",C142&lt;=0,F153=""),"",TRIM(MID(D153,LEN(F153)+1+IF(MID(D153,LEN(F153)+1,1)=" ",1,0),99999)))</f>
        <v/>
      </c>
      <c r="F153" s="59" t="str">
        <f>IF(OR(G153="",G153=0,G153="0"),"",IF(LEN(G153)&lt;=C142,G153,IF(LEN(SUBSTITUTE(H153," ",""))=C142+1,LEFT(G153,C142),LEFT(G153,FIND("§",SUBSTITUTE(H153," ","§",LEN(H153)-LEN(SUBSTITUTE(H153," ",""))))-1))))</f>
        <v/>
      </c>
      <c r="G153" s="59" t="str">
        <f t="shared" si="8"/>
        <v/>
      </c>
      <c r="H153" s="59" t="str">
        <f>IF(OR(G153="",G153=0,G153="0"),"",LEFT(G153,C142+1))</f>
        <v/>
      </c>
      <c r="I153" s="117" t="str">
        <f>IF(LEN(TRIM(J153))&gt;0,MAX(I13:I152)+1,"")</f>
        <v/>
      </c>
      <c r="J153" s="146"/>
      <c r="K153" s="142"/>
      <c r="L153" s="142"/>
      <c r="M153" s="243"/>
      <c r="W153" s="3">
        <v>1</v>
      </c>
    </row>
    <row r="154" spans="2:23" ht="21" customHeight="1">
      <c r="B154" s="286"/>
      <c r="C154" s="113" t="str">
        <f>IF(TRIM(SUBSTITUTE(K24,CHAR(160),""))="","",K24)</f>
        <v/>
      </c>
      <c r="D154" s="59" t="str" cm="1">
        <f t="array" ref="D154">IF(ROW()=ROW(D154),C157,INDEX(E154:E167,ROW()-ROW(D154)))</f>
        <v/>
      </c>
      <c r="E154" s="114" t="str">
        <f>IF(OR(D154="",C156="",C156&lt;=0,F154=""),"",TRIM(MID(D154,LEN(F154)+1+IF(MID(D154,LEN(F154)+1,1)=" ",1,0),99999)))</f>
        <v/>
      </c>
      <c r="F154" s="59" t="str">
        <f>IF(OR(G154="",G154=0,G154="0"),"",IF(LEN(G154)&lt;=C156,G154,IF(LEN(SUBSTITUTE(H154," ",""))=C156+1,LEFT(G154,C156),LEFT(G154,FIND("§",SUBSTITUTE(H154," ","§",LEN(H154)-LEN(SUBSTITUTE(H154," ",""))))-1))))</f>
        <v/>
      </c>
      <c r="G154" s="59" t="str">
        <f t="shared" si="8"/>
        <v/>
      </c>
      <c r="H154" s="59" t="str">
        <f>IF(OR(G154="",G154=0,G154="0"),"",LEFT(G154,C156+1))</f>
        <v/>
      </c>
      <c r="I154" s="117" t="str">
        <f>IF(LEN(TRIM(J154))&gt;0,MAX(I13:I153)+1,"")</f>
        <v/>
      </c>
      <c r="J154" s="146"/>
      <c r="K154" s="142"/>
      <c r="L154" s="142"/>
      <c r="M154" s="243"/>
      <c r="W154" s="3">
        <v>1</v>
      </c>
    </row>
    <row r="155" spans="2:23" ht="21" customHeight="1">
      <c r="B155" s="286"/>
      <c r="C155" s="70" t="str">
        <f>TRIM(SUBSTITUTE(SUBSTITUTE(SUBSTITUTE(SUBSTITUTE(SUBSTITUTE(SUBSTITUTE(SUBSTITUTE(SUBSTITUTE(SUBSTITUTE(CLEAN(IF(OR(LEFT(C154,1)="-",LEFT(C154,1)="="),MID(C154,2,99999),C154)),"—","-"),"–","-"),CHAR(160)," "),CHAR(9)," "),CHAR(13)," "),CHAR(10)," ")," "," ")," "," ")," "," "))</f>
        <v/>
      </c>
      <c r="D155" s="59" t="str" cm="1">
        <f t="array" ref="D155">IF(ROW()=ROW(D154),C157,INDEX(E154:E167,ROW()-ROW(D154)))</f>
        <v/>
      </c>
      <c r="E155" s="114" t="str">
        <f>IF(OR(D155="",C156="",C156&lt;=0,F155=""),"",TRIM(MID(D155,LEN(F155)+1+IF(MID(D155,LEN(F155)+1,1)=" ",1,0),99999)))</f>
        <v/>
      </c>
      <c r="F155" s="59" t="str">
        <f>IF(OR(G155="",G155=0,G155="0"),"",IF(LEN(G155)&lt;=C156,G155,IF(LEN(SUBSTITUTE(H155," ",""))=C156+1,LEFT(G155,C156),LEFT(G155,FIND("§",SUBSTITUTE(H155," ","§",LEN(H155)-LEN(SUBSTITUTE(H155," ",""))))-1))))</f>
        <v/>
      </c>
      <c r="G155" s="59" t="str">
        <f t="shared" si="8"/>
        <v/>
      </c>
      <c r="H155" s="59" t="str">
        <f>IF(OR(G155="",G155=0,G155="0"),"",LEFT(G155,C156+1))</f>
        <v/>
      </c>
      <c r="I155" s="117" t="str">
        <f>IF(LEN(TRIM(J155))&gt;0,MAX(I13:I154)+1,"")</f>
        <v/>
      </c>
      <c r="J155" s="146"/>
      <c r="K155" s="142"/>
      <c r="L155" s="142"/>
      <c r="M155" s="243"/>
      <c r="W155" s="3">
        <v>1</v>
      </c>
    </row>
    <row r="156" spans="2:23" ht="21" customHeight="1">
      <c r="B156" s="286"/>
      <c r="C156" s="121">
        <f>C11</f>
        <v>120</v>
      </c>
      <c r="D156" s="59" t="str" cm="1">
        <f t="array" ref="D156">IF(ROW()=ROW(D154),C157,INDEX(E154:E167,ROW()-ROW(D154)))</f>
        <v/>
      </c>
      <c r="E156" s="114" t="str">
        <f>IF(OR(D156="",C156="",C156&lt;=0,F156=""),"",TRIM(MID(D156,LEN(F156)+1+IF(MID(D156,LEN(F156)+1,1)=" ",1,0),99999)))</f>
        <v/>
      </c>
      <c r="F156" s="59" t="str">
        <f>IF(OR(G156="",G156=0,G156="0"),"",IF(LEN(G156)&lt;=C156,G156,IF(LEN(SUBSTITUTE(H156," ",""))=C156+1,LEFT(G156,C156),LEFT(G156,FIND("§",SUBSTITUTE(H156," ","§",LEN(H156)-LEN(SUBSTITUTE(H156," ",""))))-1))))</f>
        <v/>
      </c>
      <c r="G156" s="59" t="str">
        <f t="shared" si="8"/>
        <v/>
      </c>
      <c r="H156" s="59" t="str">
        <f>IF(OR(G156="",G156=0,G156="0"),"",LEFT(G156,C156+1))</f>
        <v/>
      </c>
      <c r="I156" s="117" t="str">
        <f>IF(LEN(TRIM(J156))&gt;0,MAX(I13:I155)+1,"")</f>
        <v/>
      </c>
      <c r="J156" s="146"/>
      <c r="K156" s="142"/>
      <c r="L156" s="142"/>
      <c r="M156" s="243"/>
      <c r="W156" s="3">
        <v>1</v>
      </c>
    </row>
    <row r="157" spans="2:23" ht="21" customHeight="1">
      <c r="B157" s="286"/>
      <c r="C157" s="70" t="str">
        <f>IF(UPPER(TRIM(C12))="X",C161,C155)</f>
        <v/>
      </c>
      <c r="D157" s="59" t="str" cm="1">
        <f t="array" ref="D157">IF(ROW()=ROW(D154),C157,INDEX(E154:E167,ROW()-ROW(D154)))</f>
        <v/>
      </c>
      <c r="E157" s="114" t="str">
        <f>IF(OR(D157="",C156="",C156&lt;=0,F157=""),"",TRIM(MID(D157,LEN(F157)+1+IF(MID(D157,LEN(F157)+1,1)=" ",1,0),99999)))</f>
        <v/>
      </c>
      <c r="F157" s="59" t="str">
        <f>IF(OR(G157="",G157=0,G157="0"),"",IF(LEN(G157)&lt;=C156,G157,IF(LEN(SUBSTITUTE(H157," ",""))=C156+1,LEFT(G157,C156),LEFT(G157,FIND("§",SUBSTITUTE(H157," ","§",LEN(H157)-LEN(SUBSTITUTE(H157," ",""))))-1))))</f>
        <v/>
      </c>
      <c r="G157" s="59" t="str">
        <f t="shared" si="8"/>
        <v/>
      </c>
      <c r="H157" s="59" t="str">
        <f>IF(OR(G157="",G157=0,G157="0"),"",LEFT(G157,C156+1))</f>
        <v/>
      </c>
      <c r="I157" s="117" t="str">
        <f>IF(LEN(TRIM(J157))&gt;0,MAX(I13:I156)+1,"")</f>
        <v/>
      </c>
      <c r="J157" s="146"/>
      <c r="K157" s="142"/>
      <c r="L157" s="142"/>
      <c r="M157" s="243"/>
      <c r="W157" s="3">
        <v>1</v>
      </c>
    </row>
    <row r="158" spans="2:23" ht="21" customHeight="1">
      <c r="B158" s="286"/>
      <c r="C158" s="123" t="str">
        <f>TRIM(SUBSTITUTE(SUBSTITUTE(SUBSTITUTE(SUBSTITUTE(SUBSTITUTE(SUBSTITUTE(SUBSTITUTE(SUBSTITUTE(SUBSTITUTE(SUBSTITUTE(C155,","," "),";"," "),":"," "),"!"," "),"?"," "),"…"," "),"»"," "),"«"," "),"/"," "),"."," "))</f>
        <v/>
      </c>
      <c r="D158" s="59" t="str" cm="1">
        <f t="array" ref="D158">IF(ROW()=ROW(D154),C157,INDEX(E154:E167,ROW()-ROW(D154)))</f>
        <v/>
      </c>
      <c r="E158" s="114" t="str">
        <f>IF(OR(D158="",C156="",C156&lt;=0,F158=""),"",TRIM(MID(D158,LEN(F158)+1+IF(MID(D158,LEN(F158)+1,1)=" ",1,0),99999)))</f>
        <v/>
      </c>
      <c r="F158" s="59" t="str">
        <f>IF(OR(G158="",G158=0,G158="0"),"",IF(LEN(G158)&lt;=C156,G158,IF(LEN(SUBSTITUTE(H158," ",""))=C156+1,LEFT(G158,C156),LEFT(G158,FIND("§",SUBSTITUTE(H158," ","§",LEN(H158)-LEN(SUBSTITUTE(H158," ",""))))-1))))</f>
        <v/>
      </c>
      <c r="G158" s="59" t="str">
        <f t="shared" si="8"/>
        <v/>
      </c>
      <c r="H158" s="59" t="str">
        <f>IF(OR(G158="",G158=0,G158="0"),"",LEFT(G158,C156+1))</f>
        <v/>
      </c>
      <c r="I158" s="117" t="str">
        <f>IF(LEN(TRIM(J158))&gt;0,MAX(I13:I157)+1,"")</f>
        <v/>
      </c>
      <c r="J158" s="146"/>
      <c r="K158" s="142"/>
      <c r="L158" s="142"/>
      <c r="M158" s="243"/>
      <c r="W158" s="3">
        <v>1</v>
      </c>
    </row>
    <row r="159" spans="2:23" ht="21" customHeight="1">
      <c r="B159" s="286"/>
      <c r="C159" s="59" t="str">
        <f>TRIM(SUBSTITUTE(SUBSTITUTE(SUBSTITUTE(SUBSTITUTE(SUBSTITUTE(SUBSTITUTE(SUBSTITUTE(SUBSTITUTE(C158,"("," "),")"," "),CHAR(34)," "),"-"," "),"_"," "),"&lt;"," "),"&gt;"," "),"="," "))</f>
        <v/>
      </c>
      <c r="D159" s="59" t="str" cm="1">
        <f t="array" ref="D159">IF(ROW()=ROW(D154),C157,INDEX(E154:E167,ROW()-ROW(D154)))</f>
        <v/>
      </c>
      <c r="E159" s="114" t="str">
        <f>IF(OR(D159="",C156="",C156&lt;=0,F159=""),"",TRIM(MID(D159,LEN(F159)+1+IF(MID(D159,LEN(F159)+1,1)=" ",1,0),99999)))</f>
        <v/>
      </c>
      <c r="F159" s="59" t="str">
        <f>IF(OR(G159="",G159=0,G159="0"),"",IF(LEN(G159)&lt;=C156,G159,IF(LEN(SUBSTITUTE(H159," ",""))=C156+1,LEFT(G159,C156),LEFT(G159,FIND("§",SUBSTITUTE(H159," ","§",LEN(H159)-LEN(SUBSTITUTE(H159," ",""))))-1))))</f>
        <v/>
      </c>
      <c r="G159" s="59" t="str">
        <f t="shared" si="8"/>
        <v/>
      </c>
      <c r="H159" s="59" t="str">
        <f>IF(OR(G159="",G159=0,G159="0"),"",LEFT(G159,C156+1))</f>
        <v/>
      </c>
      <c r="I159" s="117" t="str">
        <f>IF(LEN(TRIM(J159))&gt;0,MAX(I13:I158)+1,"")</f>
        <v/>
      </c>
      <c r="J159" s="146"/>
      <c r="K159" s="142"/>
      <c r="L159" s="142"/>
      <c r="M159" s="243"/>
      <c r="W159" s="3">
        <v>1</v>
      </c>
    </row>
    <row r="160" spans="2:23" ht="21" customHeight="1">
      <c r="B160" s="286"/>
      <c r="C160" s="70" t="str">
        <f>TRIM(SUBSTITUTE(SUBSTITUTE(SUBSTITUTE(SUBSTITUTE(C159,"►"," "),"▼"," "),"▲"," "),"◄"," "))</f>
        <v/>
      </c>
      <c r="D160" s="59" t="str" cm="1">
        <f t="array" ref="D160">IF(ROW()=ROW(D154),C157,INDEX(E154:E167,ROW()-ROW(D154)))</f>
        <v/>
      </c>
      <c r="E160" s="114" t="str">
        <f>IF(OR(D160="",C156="",C156&lt;=0,F160=""),"",TRIM(MID(D160,LEN(F160)+1+IF(MID(D160,LEN(F160)+1,1)=" ",1,0),99999)))</f>
        <v/>
      </c>
      <c r="F160" s="59" t="str">
        <f>IF(OR(G160="",G160=0,G160="0"),"",IF(LEN(G160)&lt;=C156,G160,IF(LEN(SUBSTITUTE(H160," ",""))=C156+1,LEFT(G160,C156),LEFT(G160,FIND("§",SUBSTITUTE(H160," ","§",LEN(H160)-LEN(SUBSTITUTE(H160," ",""))))-1))))</f>
        <v/>
      </c>
      <c r="G160" s="59" t="str">
        <f t="shared" si="8"/>
        <v/>
      </c>
      <c r="H160" s="59" t="str">
        <f>IF(OR(G160="",G160=0,G160="0"),"",LEFT(G160,C156+1))</f>
        <v/>
      </c>
      <c r="I160" s="117" t="str">
        <f>IF(LEN(TRIM(J160))&gt;0,MAX(I13:I159)+1,"")</f>
        <v/>
      </c>
      <c r="J160" s="146"/>
      <c r="K160" s="142"/>
      <c r="L160" s="142"/>
      <c r="M160" s="243"/>
      <c r="W160" s="3">
        <v>1</v>
      </c>
    </row>
    <row r="161" spans="2:23" ht="21" customHeight="1">
      <c r="B161" s="286"/>
      <c r="C161" s="70" t="str">
        <f>TRIM(SUBSTITUTE(SUBSTITUTE(C160,"“"," "),"”"," "))</f>
        <v/>
      </c>
      <c r="D161" s="59" t="str" cm="1">
        <f t="array" ref="D161">IF(ROW()=ROW(D154),C157,INDEX(E154:E167,ROW()-ROW(D154)))</f>
        <v/>
      </c>
      <c r="E161" s="114" t="str">
        <f>IF(OR(D161="",C156="",C156&lt;=0,F161=""),"",TRIM(MID(D161,LEN(F161)+1+IF(MID(D161,LEN(F161)+1,1)=" ",1,0),99999)))</f>
        <v/>
      </c>
      <c r="F161" s="59" t="str">
        <f>IF(OR(G161="",G161=0,G161="0"),"",IF(LEN(G161)&lt;=C156,G161,IF(LEN(SUBSTITUTE(H161," ",""))=C156+1,LEFT(G161,C156),LEFT(G161,FIND("§",SUBSTITUTE(H161," ","§",LEN(H161)-LEN(SUBSTITUTE(H161," ",""))))-1))))</f>
        <v/>
      </c>
      <c r="G161" s="59" t="str">
        <f t="shared" si="8"/>
        <v/>
      </c>
      <c r="H161" s="59" t="str">
        <f>IF(OR(G161="",G161=0,G161="0"),"",LEFT(G161,C156+1))</f>
        <v/>
      </c>
      <c r="I161" s="117" t="str">
        <f>IF(LEN(TRIM(J161))&gt;0,MAX(I13:I160)+1,"")</f>
        <v/>
      </c>
      <c r="J161" s="146"/>
      <c r="K161" s="142"/>
      <c r="L161" s="142"/>
      <c r="M161" s="243"/>
      <c r="W161" s="3">
        <v>1</v>
      </c>
    </row>
    <row r="162" spans="2:23" ht="21" customHeight="1">
      <c r="B162" s="286"/>
      <c r="C162" s="70"/>
      <c r="D162" s="59" t="str" cm="1">
        <f t="array" ref="D162">IF(ROW()=ROW(D154),C157,INDEX(E154:E167,ROW()-ROW(D154)))</f>
        <v/>
      </c>
      <c r="E162" s="114" t="str">
        <f>IF(OR(D162="",C156="",C156&lt;=0,F162=""),"",TRIM(MID(D162,LEN(F162)+1+IF(MID(D162,LEN(F162)+1,1)=" ",1,0),99999)))</f>
        <v/>
      </c>
      <c r="F162" s="59" t="str">
        <f>IF(OR(G162="",G162=0,G162="0"),"",IF(LEN(G162)&lt;=C156,G162,IF(LEN(SUBSTITUTE(H162," ",""))=C156+1,LEFT(G162,C156),LEFT(G162,FIND("§",SUBSTITUTE(H162," ","§",LEN(H162)-LEN(SUBSTITUTE(H162," ",""))))-1))))</f>
        <v/>
      </c>
      <c r="G162" s="59" t="str">
        <f t="shared" si="8"/>
        <v/>
      </c>
      <c r="H162" s="59" t="str">
        <f>IF(OR(G162="",G162=0,G162="0"),"",LEFT(G162,C156+1))</f>
        <v/>
      </c>
      <c r="I162" s="117" t="str">
        <f>IF(LEN(TRIM(J162))&gt;0,MAX(I13:I161)+1,"")</f>
        <v/>
      </c>
      <c r="J162" s="146"/>
      <c r="K162" s="142"/>
      <c r="L162" s="142"/>
      <c r="M162" s="243"/>
      <c r="W162" s="3">
        <v>1</v>
      </c>
    </row>
    <row r="163" spans="2:23" ht="21" customHeight="1">
      <c r="B163" s="286"/>
      <c r="C163" s="70"/>
      <c r="D163" s="59" t="str" cm="1">
        <f t="array" ref="D163">IF(ROW()=ROW(D154),C157,INDEX(E154:E167,ROW()-ROW(D154)))</f>
        <v/>
      </c>
      <c r="E163" s="114" t="str">
        <f>IF(OR(D163="",C156="",C156&lt;=0,F163=""),"",TRIM(MID(D163,LEN(F163)+1+IF(MID(D163,LEN(F163)+1,1)=" ",1,0),99999)))</f>
        <v/>
      </c>
      <c r="F163" s="59" t="str">
        <f>IF(OR(G163="",G163=0,G163="0"),"",IF(LEN(G163)&lt;=C156,G163,IF(LEN(SUBSTITUTE(H163," ",""))=C156+1,LEFT(G163,C156),LEFT(G163,FIND("§",SUBSTITUTE(H163," ","§",LEN(H163)-LEN(SUBSTITUTE(H163," ",""))))-1))))</f>
        <v/>
      </c>
      <c r="G163" s="59" t="str">
        <f t="shared" si="8"/>
        <v/>
      </c>
      <c r="H163" s="59" t="str">
        <f>IF(OR(G163="",G163=0,G163="0"),"",LEFT(G163,C156+1))</f>
        <v/>
      </c>
      <c r="I163" s="117" t="str">
        <f>IF(LEN(TRIM(J163))&gt;0,MAX(I13:I162)+1,"")</f>
        <v/>
      </c>
      <c r="J163" s="146"/>
      <c r="K163" s="142"/>
      <c r="L163" s="142"/>
      <c r="M163" s="243"/>
      <c r="W163" s="3">
        <v>1</v>
      </c>
    </row>
    <row r="164" spans="2:23" ht="21" customHeight="1">
      <c r="B164" s="286"/>
      <c r="C164" s="70"/>
      <c r="D164" s="59" t="str" cm="1">
        <f t="array" ref="D164">IF(ROW()=ROW(D154),C157,INDEX(E154:E167,ROW()-ROW(D154)))</f>
        <v/>
      </c>
      <c r="E164" s="114" t="str">
        <f>IF(OR(D164="",C156="",C156&lt;=0,F164=""),"",TRIM(MID(D164,LEN(F164)+1+IF(MID(D164,LEN(F164)+1,1)=" ",1,0),99999)))</f>
        <v/>
      </c>
      <c r="F164" s="59" t="str">
        <f>IF(OR(G164="",G164=0,G164="0"),"",IF(LEN(G164)&lt;=C156,G164,IF(LEN(SUBSTITUTE(H164," ",""))=C156+1,LEFT(G164,C156),LEFT(G164,FIND("§",SUBSTITUTE(H164," ","§",LEN(H164)-LEN(SUBSTITUTE(H164," ",""))))-1))))</f>
        <v/>
      </c>
      <c r="G164" s="59" t="str">
        <f t="shared" si="8"/>
        <v/>
      </c>
      <c r="H164" s="59" t="str">
        <f>IF(OR(G164="",G164=0,G164="0"),"",LEFT(G164,C156+1))</f>
        <v/>
      </c>
      <c r="I164" s="117" t="str">
        <f>IF(LEN(TRIM(J164))&gt;0,MAX(I13:I163)+1,"")</f>
        <v/>
      </c>
      <c r="J164" s="146"/>
      <c r="K164" s="142"/>
      <c r="L164" s="142"/>
      <c r="M164" s="243"/>
      <c r="W164" s="3">
        <v>1</v>
      </c>
    </row>
    <row r="165" spans="2:23" ht="21" customHeight="1">
      <c r="B165" s="286"/>
      <c r="C165" s="70"/>
      <c r="D165" s="59" t="str" cm="1">
        <f t="array" ref="D165">IF(ROW()=ROW(D154),C157,INDEX(E154:E167,ROW()-ROW(D154)))</f>
        <v/>
      </c>
      <c r="E165" s="114" t="str">
        <f>IF(OR(D165="",C156="",C156&lt;=0,F165=""),"",TRIM(MID(D165,LEN(F165)+1+IF(MID(D165,LEN(F165)+1,1)=" ",1,0),99999)))</f>
        <v/>
      </c>
      <c r="F165" s="59" t="str">
        <f>IF(OR(G165="",G165=0,G165="0"),"",IF(LEN(G165)&lt;=C156,G165,IF(LEN(SUBSTITUTE(H165," ",""))=C156+1,LEFT(G165,C156),LEFT(G165,FIND("§",SUBSTITUTE(H165," ","§",LEN(H165)-LEN(SUBSTITUTE(H165," ",""))))-1))))</f>
        <v/>
      </c>
      <c r="G165" s="59" t="str">
        <f t="shared" si="8"/>
        <v/>
      </c>
      <c r="H165" s="59" t="str">
        <f>IF(OR(G165="",G165=0,G165="0"),"",LEFT(G165,C156+1))</f>
        <v/>
      </c>
      <c r="I165" s="117" t="str">
        <f>IF(LEN(TRIM(J165))&gt;0,MAX(I13:I164)+1,"")</f>
        <v/>
      </c>
      <c r="J165" s="146"/>
      <c r="K165" s="142"/>
      <c r="L165" s="142"/>
      <c r="M165" s="243"/>
      <c r="W165" s="3">
        <v>1</v>
      </c>
    </row>
    <row r="166" spans="2:23" ht="21" customHeight="1">
      <c r="B166" s="286"/>
      <c r="C166" s="70"/>
      <c r="D166" s="59" t="str" cm="1">
        <f t="array" ref="D166">IF(ROW()=ROW(D154),C157,INDEX(E154:E167,ROW()-ROW(D154)))</f>
        <v/>
      </c>
      <c r="E166" s="114" t="str">
        <f>IF(OR(D166="",C156="",C156&lt;=0,F166=""),"",TRIM(MID(D166,LEN(F166)+1+IF(MID(D166,LEN(F166)+1,1)=" ",1,0),99999)))</f>
        <v/>
      </c>
      <c r="F166" s="59" t="str">
        <f>IF(OR(G166="",G166=0,G166="0"),"",IF(LEN(G166)&lt;=C156,G166,IF(LEN(SUBSTITUTE(H166," ",""))=C156+1,LEFT(G166,C156),LEFT(G166,FIND("§",SUBSTITUTE(H166," ","§",LEN(H166)-LEN(SUBSTITUTE(H166," ",""))))-1))))</f>
        <v/>
      </c>
      <c r="G166" s="59" t="str">
        <f t="shared" si="8"/>
        <v/>
      </c>
      <c r="H166" s="59" t="str">
        <f>IF(OR(G166="",G166=0,G166="0"),"",LEFT(G166,C156+1))</f>
        <v/>
      </c>
      <c r="I166" s="117" t="str">
        <f>IF(LEN(TRIM(J166))&gt;0,MAX(I13:I165)+1,"")</f>
        <v/>
      </c>
      <c r="J166" s="146"/>
      <c r="K166" s="142"/>
      <c r="L166" s="142"/>
      <c r="M166" s="243"/>
      <c r="W166" s="3">
        <v>1</v>
      </c>
    </row>
    <row r="167" spans="2:23" ht="21" customHeight="1">
      <c r="B167" s="286"/>
      <c r="C167" s="70"/>
      <c r="D167" s="59" t="str" cm="1">
        <f t="array" ref="D167">IF(ROW()=ROW(D154),C157,INDEX(E154:E167,ROW()-ROW(D154)))</f>
        <v/>
      </c>
      <c r="E167" s="114" t="str">
        <f>IF(OR(D167="",C156="",C156&lt;=0,F167=""),"",TRIM(MID(D167,LEN(F167)+1+IF(MID(D167,LEN(F167)+1,1)=" ",1,0),99999)))</f>
        <v/>
      </c>
      <c r="F167" s="59" t="str">
        <f>IF(OR(G167="",G167=0,G167="0"),"",IF(LEN(G167)&lt;=C156,G167,IF(LEN(SUBSTITUTE(H167," ",""))=C156+1,LEFT(G167,C156),LEFT(G167,FIND("§",SUBSTITUTE(H167," ","§",LEN(H167)-LEN(SUBSTITUTE(H167," ",""))))-1))))</f>
        <v/>
      </c>
      <c r="G167" s="59" t="str">
        <f t="shared" si="8"/>
        <v/>
      </c>
      <c r="H167" s="59" t="str">
        <f>IF(OR(G167="",G167=0,G167="0"),"",LEFT(G167,C156+1))</f>
        <v/>
      </c>
      <c r="I167" s="117" t="str">
        <f>IF(LEN(TRIM(J167))&gt;0,MAX(I13:I166)+1,"")</f>
        <v/>
      </c>
      <c r="J167" s="146"/>
      <c r="K167" s="142"/>
      <c r="L167" s="142"/>
      <c r="M167" s="243"/>
      <c r="W167" s="3">
        <v>1</v>
      </c>
    </row>
    <row r="168" spans="2:23" ht="21" customHeight="1">
      <c r="B168" s="286"/>
      <c r="C168" s="113" t="str">
        <f>IF(TRIM(SUBSTITUTE(K25,CHAR(160),""))="","",K25)</f>
        <v>4. Dans la même cocotte, faites revenir les légumes et les lardons pendant environ 5 minutes. Saupoudrez de farine et mélangez bien.</v>
      </c>
      <c r="D168" s="59" t="str" cm="1">
        <f t="array" ref="D168">IF(ROW()=ROW(D168),C171,INDEX(E168:E181,ROW()-ROW(D168)))</f>
        <v>4. Dans la même cocotte, faites revenir les légumes et les lardons pendant environ 5 minutes. Saupoudrez de farine et mélangez bien.</v>
      </c>
      <c r="E168" s="114" t="str">
        <f>IF(OR(D168="",C170="",C170&lt;=0,F168=""),"",TRIM(MID(D168,LEN(F168)+1+IF(MID(D168,LEN(F168)+1,1)=" ",1,0),99999)))</f>
        <v>mélangez bien.</v>
      </c>
      <c r="F168" s="59" t="str">
        <f>IF(OR(G168="",G168=0,G168="0"),"",IF(LEN(G168)&lt;=C170,G168,IF(LEN(SUBSTITUTE(H168," ",""))=C170+1,LEFT(G168,C170),LEFT(G168,FIND("§",SUBSTITUTE(H168," ","§",LEN(H168)-LEN(SUBSTITUTE(H168," ",""))))-1))))</f>
        <v>4. Dans la même cocotte, faites revenir les légumes et les lardons pendant environ 5 minutes. Saupoudrez de farine et</v>
      </c>
      <c r="G168" s="59" t="str">
        <f t="shared" si="8"/>
        <v>4. Dans la même cocotte, faites revenir les légumes et les lardons pendant environ 5 minutes. Saupoudrez de farine et mélangez bien.</v>
      </c>
      <c r="H168" s="59" t="str">
        <f>IF(OR(G168="",G168=0,G168="0"),"",LEFT(G168,C170+1))</f>
        <v>4. Dans la même cocotte, faites revenir les légumes et les lardons pendant environ 5 minutes. Saupoudrez de farine et mél</v>
      </c>
      <c r="I168" s="117" t="str">
        <f>IF(LEN(TRIM(J168))&gt;0,MAX(I13:I167)+1,"")</f>
        <v/>
      </c>
      <c r="J168" s="146"/>
      <c r="K168" s="142"/>
      <c r="L168" s="142"/>
      <c r="M168" s="243"/>
      <c r="W168" s="3">
        <v>1</v>
      </c>
    </row>
    <row r="169" spans="2:23" ht="21" customHeight="1">
      <c r="B169" s="286"/>
      <c r="C169" s="70" t="str">
        <f>TRIM(SUBSTITUTE(SUBSTITUTE(SUBSTITUTE(SUBSTITUTE(SUBSTITUTE(SUBSTITUTE(SUBSTITUTE(SUBSTITUTE(SUBSTITUTE(CLEAN(IF(OR(LEFT(C168,1)="-",LEFT(C168,1)="="),MID(C168,2,99999),C168)),"—","-"),"–","-"),CHAR(160)," "),CHAR(9)," "),CHAR(13)," "),CHAR(10)," ")," "," ")," "," ")," "," "))</f>
        <v>4. Dans la même cocotte, faites revenir les légumes et les lardons pendant environ 5 minutes. Saupoudrez de farine et mélangez bien.</v>
      </c>
      <c r="D169" s="59" t="str" cm="1">
        <f t="array" ref="D169">IF(ROW()=ROW(D168),C171,INDEX(E168:E181,ROW()-ROW(D168)))</f>
        <v>mélangez bien.</v>
      </c>
      <c r="E169" s="114" t="str">
        <f>IF(OR(D169="",C170="",C170&lt;=0,F169=""),"",TRIM(MID(D169,LEN(F169)+1+IF(MID(D169,LEN(F169)+1,1)=" ",1,0),99999)))</f>
        <v/>
      </c>
      <c r="F169" s="59" t="str">
        <f>IF(OR(G169="",G169=0,G169="0"),"",IF(LEN(G169)&lt;=C170,G169,IF(LEN(SUBSTITUTE(H169," ",""))=C170+1,LEFT(G169,C170),LEFT(G169,FIND("§",SUBSTITUTE(H169," ","§",LEN(H169)-LEN(SUBSTITUTE(H169," ",""))))-1))))</f>
        <v>mélangez bien.</v>
      </c>
      <c r="G169" s="59" t="str">
        <f t="shared" si="8"/>
        <v>mélangez bien.</v>
      </c>
      <c r="H169" s="59" t="str">
        <f>IF(OR(G169="",G169=0,G169="0"),"",LEFT(G169,C170+1))</f>
        <v>mélangez bien.</v>
      </c>
      <c r="I169" s="117" t="str">
        <f>IF(LEN(TRIM(J169))&gt;0,MAX(I13:I168)+1,"")</f>
        <v/>
      </c>
      <c r="J169" s="146"/>
      <c r="K169" s="142"/>
      <c r="L169" s="142"/>
      <c r="M169" s="243"/>
      <c r="W169" s="3">
        <v>1</v>
      </c>
    </row>
    <row r="170" spans="2:23" ht="21" customHeight="1">
      <c r="B170" s="286"/>
      <c r="C170" s="121">
        <f>C11</f>
        <v>120</v>
      </c>
      <c r="D170" s="59" t="str" cm="1">
        <f t="array" ref="D170">IF(ROW()=ROW(D168),C171,INDEX(E168:E181,ROW()-ROW(D168)))</f>
        <v/>
      </c>
      <c r="E170" s="114" t="str">
        <f>IF(OR(D170="",C170="",C170&lt;=0,F170=""),"",TRIM(MID(D170,LEN(F170)+1+IF(MID(D170,LEN(F170)+1,1)=" ",1,0),99999)))</f>
        <v/>
      </c>
      <c r="F170" s="59" t="str">
        <f>IF(OR(G170="",G170=0,G170="0"),"",IF(LEN(G170)&lt;=C170,G170,IF(LEN(SUBSTITUTE(H170," ",""))=C170+1,LEFT(G170,C170),LEFT(G170,FIND("§",SUBSTITUTE(H170," ","§",LEN(H170)-LEN(SUBSTITUTE(H170," ",""))))-1))))</f>
        <v/>
      </c>
      <c r="G170" s="59" t="str">
        <f t="shared" si="8"/>
        <v/>
      </c>
      <c r="H170" s="59" t="str">
        <f>IF(OR(G170="",G170=0,G170="0"),"",LEFT(G170,C170+1))</f>
        <v/>
      </c>
      <c r="I170" s="117" t="str">
        <f>IF(LEN(TRIM(J170))&gt;0,MAX(I13:I169)+1,"")</f>
        <v/>
      </c>
      <c r="J170" s="146"/>
      <c r="K170" s="142"/>
      <c r="L170" s="142"/>
      <c r="M170" s="243"/>
      <c r="W170" s="3">
        <v>1</v>
      </c>
    </row>
    <row r="171" spans="2:23" ht="21" customHeight="1">
      <c r="B171" s="286"/>
      <c r="C171" s="70" t="str">
        <f>IF(UPPER(TRIM(C12))="X",C175,C169)</f>
        <v>4. Dans la même cocotte, faites revenir les légumes et les lardons pendant environ 5 minutes. Saupoudrez de farine et mélangez bien.</v>
      </c>
      <c r="D171" s="59" t="str" cm="1">
        <f t="array" ref="D171">IF(ROW()=ROW(D168),C171,INDEX(E168:E181,ROW()-ROW(D168)))</f>
        <v/>
      </c>
      <c r="E171" s="114" t="str">
        <f>IF(OR(D171="",C170="",C170&lt;=0,F171=""),"",TRIM(MID(D171,LEN(F171)+1+IF(MID(D171,LEN(F171)+1,1)=" ",1,0),99999)))</f>
        <v/>
      </c>
      <c r="F171" s="59" t="str">
        <f>IF(OR(G171="",G171=0,G171="0"),"",IF(LEN(G171)&lt;=C170,G171,IF(LEN(SUBSTITUTE(H171," ",""))=C170+1,LEFT(G171,C170),LEFT(G171,FIND("§",SUBSTITUTE(H171," ","§",LEN(H171)-LEN(SUBSTITUTE(H171," ",""))))-1))))</f>
        <v/>
      </c>
      <c r="G171" s="59" t="str">
        <f t="shared" si="8"/>
        <v/>
      </c>
      <c r="H171" s="59" t="str">
        <f>IF(OR(G171="",G171=0,G171="0"),"",LEFT(G171,C170+1))</f>
        <v/>
      </c>
      <c r="I171" s="117" t="str">
        <f>IF(LEN(TRIM(J171))&gt;0,MAX(I13:I170)+1,"")</f>
        <v/>
      </c>
      <c r="J171" s="146"/>
      <c r="K171" s="142"/>
      <c r="L171" s="142"/>
      <c r="M171" s="243"/>
      <c r="W171" s="3">
        <v>1</v>
      </c>
    </row>
    <row r="172" spans="2:23" ht="21" customHeight="1">
      <c r="B172" s="286"/>
      <c r="C172" s="123" t="str">
        <f>TRIM(SUBSTITUTE(SUBSTITUTE(SUBSTITUTE(SUBSTITUTE(SUBSTITUTE(SUBSTITUTE(SUBSTITUTE(SUBSTITUTE(SUBSTITUTE(SUBSTITUTE(C169,","," "),";"," "),":"," "),"!"," "),"?"," "),"…"," "),"»"," "),"«"," "),"/"," "),"."," "))</f>
        <v>4 Dans la même cocotte faites revenir les légumes et les lardons pendant environ 5 minutes Saupoudrez de farine et mélangez bien</v>
      </c>
      <c r="D172" s="59" t="str" cm="1">
        <f t="array" ref="D172">IF(ROW()=ROW(D168),C171,INDEX(E168:E181,ROW()-ROW(D168)))</f>
        <v/>
      </c>
      <c r="E172" s="114" t="str">
        <f>IF(OR(D172="",C170="",C170&lt;=0,F172=""),"",TRIM(MID(D172,LEN(F172)+1+IF(MID(D172,LEN(F172)+1,1)=" ",1,0),99999)))</f>
        <v/>
      </c>
      <c r="F172" s="59" t="str">
        <f>IF(OR(G172="",G172=0,G172="0"),"",IF(LEN(G172)&lt;=C170,G172,IF(LEN(SUBSTITUTE(H172," ",""))=C170+1,LEFT(G172,C170),LEFT(G172,FIND("§",SUBSTITUTE(H172," ","§",LEN(H172)-LEN(SUBSTITUTE(H172," ",""))))-1))))</f>
        <v/>
      </c>
      <c r="G172" s="59" t="str">
        <f t="shared" si="8"/>
        <v/>
      </c>
      <c r="H172" s="59" t="str">
        <f>IF(OR(G172="",G172=0,G172="0"),"",LEFT(G172,C170+1))</f>
        <v/>
      </c>
      <c r="I172" s="117" t="str">
        <f>IF(LEN(TRIM(J172))&gt;0,MAX(I13:I171)+1,"")</f>
        <v/>
      </c>
      <c r="J172" s="146"/>
      <c r="K172" s="142"/>
      <c r="L172" s="142"/>
      <c r="M172" s="243"/>
      <c r="W172" s="3">
        <v>1</v>
      </c>
    </row>
    <row r="173" spans="2:23" ht="21" customHeight="1">
      <c r="B173" s="286"/>
      <c r="C173" s="59" t="str">
        <f>TRIM(SUBSTITUTE(SUBSTITUTE(SUBSTITUTE(SUBSTITUTE(SUBSTITUTE(SUBSTITUTE(SUBSTITUTE(SUBSTITUTE(C172,"("," "),")"," "),CHAR(34)," "),"-"," "),"_"," "),"&lt;"," "),"&gt;"," "),"="," "))</f>
        <v>4 Dans la même cocotte faites revenir les légumes et les lardons pendant environ 5 minutes Saupoudrez de farine et mélangez bien</v>
      </c>
      <c r="D173" s="59" t="str" cm="1">
        <f t="array" ref="D173">IF(ROW()=ROW(D168),C171,INDEX(E168:E181,ROW()-ROW(D168)))</f>
        <v/>
      </c>
      <c r="E173" s="114" t="str">
        <f>IF(OR(D173="",C170="",C170&lt;=0,F173=""),"",TRIM(MID(D173,LEN(F173)+1+IF(MID(D173,LEN(F173)+1,1)=" ",1,0),99999)))</f>
        <v/>
      </c>
      <c r="F173" s="59" t="str">
        <f>IF(OR(G173="",G173=0,G173="0"),"",IF(LEN(G173)&lt;=C170,G173,IF(LEN(SUBSTITUTE(H173," ",""))=C170+1,LEFT(G173,C170),LEFT(G173,FIND("§",SUBSTITUTE(H173," ","§",LEN(H173)-LEN(SUBSTITUTE(H173," ",""))))-1))))</f>
        <v/>
      </c>
      <c r="G173" s="59" t="str">
        <f t="shared" si="8"/>
        <v/>
      </c>
      <c r="H173" s="59" t="str">
        <f>IF(OR(G173="",G173=0,G173="0"),"",LEFT(G173,C170+1))</f>
        <v/>
      </c>
      <c r="I173" s="117" t="str">
        <f>IF(LEN(TRIM(J173))&gt;0,MAX(I13:I172)+1,"")</f>
        <v/>
      </c>
      <c r="J173" s="146"/>
      <c r="K173" s="142"/>
      <c r="L173" s="142"/>
      <c r="M173" s="243"/>
      <c r="W173" s="3">
        <v>1</v>
      </c>
    </row>
    <row r="174" spans="2:23" ht="21" customHeight="1">
      <c r="B174" s="286"/>
      <c r="C174" s="70" t="str">
        <f>TRIM(SUBSTITUTE(SUBSTITUTE(SUBSTITUTE(SUBSTITUTE(C173,"►"," "),"▼"," "),"▲"," "),"◄"," "))</f>
        <v>4 Dans la même cocotte faites revenir les légumes et les lardons pendant environ 5 minutes Saupoudrez de farine et mélangez bien</v>
      </c>
      <c r="D174" s="59" t="str" cm="1">
        <f t="array" ref="D174">IF(ROW()=ROW(D168),C171,INDEX(E168:E181,ROW()-ROW(D168)))</f>
        <v/>
      </c>
      <c r="E174" s="114" t="str">
        <f>IF(OR(D174="",C170="",C170&lt;=0,F174=""),"",TRIM(MID(D174,LEN(F174)+1+IF(MID(D174,LEN(F174)+1,1)=" ",1,0),99999)))</f>
        <v/>
      </c>
      <c r="F174" s="59" t="str">
        <f>IF(OR(G174="",G174=0,G174="0"),"",IF(LEN(G174)&lt;=C170,G174,IF(LEN(SUBSTITUTE(H174," ",""))=C170+1,LEFT(G174,C170),LEFT(G174,FIND("§",SUBSTITUTE(H174," ","§",LEN(H174)-LEN(SUBSTITUTE(H174," ",""))))-1))))</f>
        <v/>
      </c>
      <c r="G174" s="59" t="str">
        <f t="shared" si="8"/>
        <v/>
      </c>
      <c r="H174" s="59" t="str">
        <f>IF(OR(G174="",G174=0,G174="0"),"",LEFT(G174,C170+1))</f>
        <v/>
      </c>
      <c r="I174" s="117" t="str">
        <f>IF(LEN(TRIM(J174))&gt;0,MAX(I13:I173)+1,"")</f>
        <v/>
      </c>
      <c r="J174" s="146"/>
      <c r="K174" s="142"/>
      <c r="L174" s="142"/>
      <c r="M174" s="243"/>
      <c r="W174" s="3">
        <v>1</v>
      </c>
    </row>
    <row r="175" spans="2:23" ht="21" customHeight="1">
      <c r="B175" s="286"/>
      <c r="C175" s="70" t="str">
        <f>TRIM(SUBSTITUTE(SUBSTITUTE(C174,"“"," "),"”"," "))</f>
        <v>4 Dans la même cocotte faites revenir les légumes et les lardons pendant environ 5 minutes Saupoudrez de farine et mélangez bien</v>
      </c>
      <c r="D175" s="59" t="str" cm="1">
        <f t="array" ref="D175">IF(ROW()=ROW(D168),C171,INDEX(E168:E181,ROW()-ROW(D168)))</f>
        <v/>
      </c>
      <c r="E175" s="114" t="str">
        <f>IF(OR(D175="",C170="",C170&lt;=0,F175=""),"",TRIM(MID(D175,LEN(F175)+1+IF(MID(D175,LEN(F175)+1,1)=" ",1,0),99999)))</f>
        <v/>
      </c>
      <c r="F175" s="59" t="str">
        <f>IF(OR(G175="",G175=0,G175="0"),"",IF(LEN(G175)&lt;=C170,G175,IF(LEN(SUBSTITUTE(H175," ",""))=C170+1,LEFT(G175,C170),LEFT(G175,FIND("§",SUBSTITUTE(H175," ","§",LEN(H175)-LEN(SUBSTITUTE(H175," ",""))))-1))))</f>
        <v/>
      </c>
      <c r="G175" s="59" t="str">
        <f t="shared" si="8"/>
        <v/>
      </c>
      <c r="H175" s="59" t="str">
        <f>IF(OR(G175="",G175=0,G175="0"),"",LEFT(G175,C170+1))</f>
        <v/>
      </c>
      <c r="I175" s="117" t="str">
        <f>IF(LEN(TRIM(J175))&gt;0,MAX(I13:I174)+1,"")</f>
        <v/>
      </c>
      <c r="J175" s="146"/>
      <c r="K175" s="142"/>
      <c r="L175" s="142"/>
      <c r="M175" s="243"/>
      <c r="W175" s="3">
        <v>1</v>
      </c>
    </row>
    <row r="176" spans="2:23" ht="21" customHeight="1">
      <c r="B176" s="286"/>
      <c r="C176" s="70"/>
      <c r="D176" s="59" t="str" cm="1">
        <f t="array" ref="D176">IF(ROW()=ROW(D168),C171,INDEX(E168:E181,ROW()-ROW(D168)))</f>
        <v/>
      </c>
      <c r="E176" s="114" t="str">
        <f>IF(OR(D176="",C170="",C170&lt;=0,F176=""),"",TRIM(MID(D176,LEN(F176)+1+IF(MID(D176,LEN(F176)+1,1)=" ",1,0),99999)))</f>
        <v/>
      </c>
      <c r="F176" s="59" t="str">
        <f>IF(OR(G176="",G176=0,G176="0"),"",IF(LEN(G176)&lt;=C170,G176,IF(LEN(SUBSTITUTE(H176," ",""))=C170+1,LEFT(G176,C170),LEFT(G176,FIND("§",SUBSTITUTE(H176," ","§",LEN(H176)-LEN(SUBSTITUTE(H176," ",""))))-1))))</f>
        <v/>
      </c>
      <c r="G176" s="59" t="str">
        <f t="shared" si="8"/>
        <v/>
      </c>
      <c r="H176" s="59" t="str">
        <f>IF(OR(G176="",G176=0,G176="0"),"",LEFT(G176,C170+1))</f>
        <v/>
      </c>
      <c r="I176" s="117" t="str">
        <f>IF(LEN(TRIM(J176))&gt;0,MAX(I13:I175)+1,"")</f>
        <v/>
      </c>
      <c r="J176" s="146"/>
      <c r="K176" s="142"/>
      <c r="L176" s="142"/>
      <c r="M176" s="243"/>
      <c r="W176" s="3">
        <v>1</v>
      </c>
    </row>
    <row r="177" spans="2:23" ht="21" customHeight="1">
      <c r="B177" s="286"/>
      <c r="C177" s="70"/>
      <c r="D177" s="59" t="str" cm="1">
        <f t="array" ref="D177">IF(ROW()=ROW(D168),C171,INDEX(E168:E181,ROW()-ROW(D168)))</f>
        <v/>
      </c>
      <c r="E177" s="114" t="str">
        <f>IF(OR(D177="",C170="",C170&lt;=0,F177=""),"",TRIM(MID(D177,LEN(F177)+1+IF(MID(D177,LEN(F177)+1,1)=" ",1,0),99999)))</f>
        <v/>
      </c>
      <c r="F177" s="59" t="str">
        <f>IF(OR(G177="",G177=0,G177="0"),"",IF(LEN(G177)&lt;=C170,G177,IF(LEN(SUBSTITUTE(H177," ",""))=C170+1,LEFT(G177,C170),LEFT(G177,FIND("§",SUBSTITUTE(H177," ","§",LEN(H177)-LEN(SUBSTITUTE(H177," ",""))))-1))))</f>
        <v/>
      </c>
      <c r="G177" s="59" t="str">
        <f t="shared" si="8"/>
        <v/>
      </c>
      <c r="H177" s="59" t="str">
        <f>IF(OR(G177="",G177=0,G177="0"),"",LEFT(G177,C170+1))</f>
        <v/>
      </c>
      <c r="I177" s="117" t="str">
        <f>IF(LEN(TRIM(J177))&gt;0,MAX(I13:I176)+1,"")</f>
        <v/>
      </c>
      <c r="J177" s="146"/>
      <c r="K177" s="142"/>
      <c r="L177" s="142"/>
      <c r="M177" s="243"/>
      <c r="W177" s="3">
        <v>1</v>
      </c>
    </row>
    <row r="178" spans="2:23" ht="21" customHeight="1">
      <c r="B178" s="286"/>
      <c r="C178" s="70"/>
      <c r="D178" s="59" t="str" cm="1">
        <f t="array" ref="D178">IF(ROW()=ROW(D168),C171,INDEX(E168:E181,ROW()-ROW(D168)))</f>
        <v/>
      </c>
      <c r="E178" s="114" t="str">
        <f>IF(OR(D178="",C170="",C170&lt;=0,F178=""),"",TRIM(MID(D178,LEN(F178)+1+IF(MID(D178,LEN(F178)+1,1)=" ",1,0),99999)))</f>
        <v/>
      </c>
      <c r="F178" s="59" t="str">
        <f>IF(OR(G178="",G178=0,G178="0"),"",IF(LEN(G178)&lt;=C170,G178,IF(LEN(SUBSTITUTE(H178," ",""))=C170+1,LEFT(G178,C170),LEFT(G178,FIND("§",SUBSTITUTE(H178," ","§",LEN(H178)-LEN(SUBSTITUTE(H178," ",""))))-1))))</f>
        <v/>
      </c>
      <c r="G178" s="59" t="str">
        <f t="shared" si="8"/>
        <v/>
      </c>
      <c r="H178" s="59" t="str">
        <f>IF(OR(G178="",G178=0,G178="0"),"",LEFT(G178,C170+1))</f>
        <v/>
      </c>
      <c r="I178" s="117" t="str">
        <f>IF(LEN(TRIM(J178))&gt;0,MAX(I13:I177)+1,"")</f>
        <v/>
      </c>
      <c r="J178" s="146"/>
      <c r="K178" s="142"/>
      <c r="L178" s="142"/>
      <c r="M178" s="243"/>
      <c r="W178" s="3">
        <v>1</v>
      </c>
    </row>
    <row r="179" spans="2:23" ht="21" customHeight="1">
      <c r="B179" s="286"/>
      <c r="C179" s="70"/>
      <c r="D179" s="59" t="str" cm="1">
        <f t="array" ref="D179">IF(ROW()=ROW(D168),C171,INDEX(E168:E181,ROW()-ROW(D168)))</f>
        <v/>
      </c>
      <c r="E179" s="114" t="str">
        <f>IF(OR(D179="",C170="",C170&lt;=0,F179=""),"",TRIM(MID(D179,LEN(F179)+1+IF(MID(D179,LEN(F179)+1,1)=" ",1,0),99999)))</f>
        <v/>
      </c>
      <c r="F179" s="59" t="str">
        <f>IF(OR(G179="",G179=0,G179="0"),"",IF(LEN(G179)&lt;=C170,G179,IF(LEN(SUBSTITUTE(H179," ",""))=C170+1,LEFT(G179,C170),LEFT(G179,FIND("§",SUBSTITUTE(H179," ","§",LEN(H179)-LEN(SUBSTITUTE(H179," ",""))))-1))))</f>
        <v/>
      </c>
      <c r="G179" s="59" t="str">
        <f t="shared" si="8"/>
        <v/>
      </c>
      <c r="H179" s="59" t="str">
        <f>IF(OR(G179="",G179=0,G179="0"),"",LEFT(G179,C170+1))</f>
        <v/>
      </c>
      <c r="I179" s="117" t="str">
        <f>IF(LEN(TRIM(J179))&gt;0,MAX(I13:I178)+1,"")</f>
        <v/>
      </c>
      <c r="J179" s="146"/>
      <c r="K179" s="142"/>
      <c r="L179" s="142"/>
      <c r="M179" s="243"/>
      <c r="W179" s="3">
        <v>1</v>
      </c>
    </row>
    <row r="180" spans="2:23" ht="21" customHeight="1">
      <c r="B180" s="286"/>
      <c r="C180" s="70"/>
      <c r="D180" s="59" t="str" cm="1">
        <f t="array" ref="D180">IF(ROW()=ROW(D168),C171,INDEX(E168:E181,ROW()-ROW(D168)))</f>
        <v/>
      </c>
      <c r="E180" s="114" t="str">
        <f>IF(OR(D180="",C170="",C170&lt;=0,F180=""),"",TRIM(MID(D180,LEN(F180)+1+IF(MID(D180,LEN(F180)+1,1)=" ",1,0),99999)))</f>
        <v/>
      </c>
      <c r="F180" s="59" t="str">
        <f>IF(OR(G180="",G180=0,G180="0"),"",IF(LEN(G180)&lt;=C170,G180,IF(LEN(SUBSTITUTE(H180," ",""))=C170+1,LEFT(G180,C170),LEFT(G180,FIND("§",SUBSTITUTE(H180," ","§",LEN(H180)-LEN(SUBSTITUTE(H180," ",""))))-1))))</f>
        <v/>
      </c>
      <c r="G180" s="59" t="str">
        <f t="shared" si="8"/>
        <v/>
      </c>
      <c r="H180" s="59" t="str">
        <f>IF(OR(G180="",G180=0,G180="0"),"",LEFT(G180,C170+1))</f>
        <v/>
      </c>
      <c r="I180" s="117" t="str">
        <f>IF(LEN(TRIM(J180))&gt;0,MAX(I13:I179)+1,"")</f>
        <v/>
      </c>
      <c r="J180" s="146"/>
      <c r="K180" s="142"/>
      <c r="L180" s="142"/>
      <c r="M180" s="243"/>
      <c r="W180" s="3">
        <v>1</v>
      </c>
    </row>
    <row r="181" spans="2:23" ht="21" customHeight="1">
      <c r="B181" s="286"/>
      <c r="C181" s="70"/>
      <c r="D181" s="59" t="str" cm="1">
        <f t="array" ref="D181">IF(ROW()=ROW(D168),C171,INDEX(E168:E181,ROW()-ROW(D168)))</f>
        <v/>
      </c>
      <c r="E181" s="114" t="str">
        <f>IF(OR(D181="",C170="",C170&lt;=0,F181=""),"",TRIM(MID(D181,LEN(F181)+1+IF(MID(D181,LEN(F181)+1,1)=" ",1,0),99999)))</f>
        <v/>
      </c>
      <c r="F181" s="59" t="str">
        <f>IF(OR(G181="",G181=0,G181="0"),"",IF(LEN(G181)&lt;=C170,G181,IF(LEN(SUBSTITUTE(H181," ",""))=C170+1,LEFT(G181,C170),LEFT(G181,FIND("§",SUBSTITUTE(H181," ","§",LEN(H181)-LEN(SUBSTITUTE(H181," ",""))))-1))))</f>
        <v/>
      </c>
      <c r="G181" s="59" t="str">
        <f t="shared" si="8"/>
        <v/>
      </c>
      <c r="H181" s="59" t="str">
        <f>IF(OR(G181="",G181=0,G181="0"),"",LEFT(G181,C170+1))</f>
        <v/>
      </c>
      <c r="I181" s="117" t="str">
        <f>IF(LEN(TRIM(J181))&gt;0,MAX(I13:I180)+1,"")</f>
        <v/>
      </c>
      <c r="J181" s="146"/>
      <c r="K181" s="142"/>
      <c r="L181" s="142"/>
      <c r="M181" s="243"/>
      <c r="W181" s="3">
        <v>1</v>
      </c>
    </row>
    <row r="182" spans="2:23" ht="21" customHeight="1">
      <c r="B182" s="286"/>
      <c r="C182" s="113" t="str">
        <f>IF(TRIM(SUBSTITUTE(K26,CHAR(160),""))="","",K26)</f>
        <v/>
      </c>
      <c r="D182" s="59" t="str" cm="1">
        <f t="array" ref="D182">IF(ROW()=ROW(D182),C185,INDEX(E182:E195,ROW()-ROW(D182)))</f>
        <v/>
      </c>
      <c r="E182" s="114" t="str">
        <f>IF(OR(D182="",C184="",C184&lt;=0,F182=""),"",TRIM(MID(D182,LEN(F182)+1+IF(MID(D182,LEN(F182)+1,1)=" ",1,0),99999)))</f>
        <v/>
      </c>
      <c r="F182" s="59" t="str">
        <f>IF(OR(G182="",G182=0,G182="0"),"",IF(LEN(G182)&lt;=C184,G182,IF(LEN(SUBSTITUTE(H182," ",""))=C184+1,LEFT(G182,C184),LEFT(G182,FIND("§",SUBSTITUTE(H182," ","§",LEN(H182)-LEN(SUBSTITUTE(H182," ",""))))-1))))</f>
        <v/>
      </c>
      <c r="G182" s="59" t="str">
        <f t="shared" si="8"/>
        <v/>
      </c>
      <c r="H182" s="59" t="str">
        <f>IF(OR(G182="",G182=0,G182="0"),"",LEFT(G182,C184+1))</f>
        <v/>
      </c>
      <c r="I182" s="117" t="str">
        <f>IF(LEN(TRIM(J182))&gt;0,MAX(I13:I181)+1,"")</f>
        <v/>
      </c>
      <c r="J182" s="146"/>
      <c r="K182" s="142"/>
      <c r="L182" s="142"/>
      <c r="M182" s="243"/>
      <c r="W182" s="3">
        <v>1</v>
      </c>
    </row>
    <row r="183" spans="2:23" ht="21" customHeight="1">
      <c r="B183" s="286"/>
      <c r="C183" s="70" t="str">
        <f>TRIM(SUBSTITUTE(SUBSTITUTE(SUBSTITUTE(SUBSTITUTE(SUBSTITUTE(SUBSTITUTE(SUBSTITUTE(SUBSTITUTE(SUBSTITUTE(CLEAN(IF(OR(LEFT(C182,1)="-",LEFT(C182,1)="="),MID(C182,2,99999),C182)),"—","-"),"–","-"),CHAR(160)," "),CHAR(9)," "),CHAR(13)," "),CHAR(10)," ")," "," ")," "," ")," "," "))</f>
        <v/>
      </c>
      <c r="D183" s="59" t="str" cm="1">
        <f t="array" ref="D183">IF(ROW()=ROW(D182),C185,INDEX(E182:E195,ROW()-ROW(D182)))</f>
        <v/>
      </c>
      <c r="E183" s="114" t="str">
        <f>IF(OR(D183="",C184="",C184&lt;=0,F183=""),"",TRIM(MID(D183,LEN(F183)+1+IF(MID(D183,LEN(F183)+1,1)=" ",1,0),99999)))</f>
        <v/>
      </c>
      <c r="F183" s="59" t="str">
        <f>IF(OR(G183="",G183=0,G183="0"),"",IF(LEN(G183)&lt;=C184,G183,IF(LEN(SUBSTITUTE(H183," ",""))=C184+1,LEFT(G183,C184),LEFT(G183,FIND("§",SUBSTITUTE(H183," ","§",LEN(H183)-LEN(SUBSTITUTE(H183," ",""))))-1))))</f>
        <v/>
      </c>
      <c r="G183" s="59" t="str">
        <f t="shared" si="8"/>
        <v/>
      </c>
      <c r="H183" s="59" t="str">
        <f>IF(OR(G183="",G183=0,G183="0"),"",LEFT(G183,C184+1))</f>
        <v/>
      </c>
      <c r="I183" s="117" t="str">
        <f>IF(LEN(TRIM(J183))&gt;0,MAX(I13:I182)+1,"")</f>
        <v/>
      </c>
      <c r="J183" s="146"/>
      <c r="K183" s="142"/>
      <c r="L183" s="142"/>
      <c r="M183" s="243"/>
      <c r="W183" s="3">
        <v>1</v>
      </c>
    </row>
    <row r="184" spans="2:23" ht="21" customHeight="1">
      <c r="B184" s="286"/>
      <c r="C184" s="121">
        <f>C11</f>
        <v>120</v>
      </c>
      <c r="D184" s="59" t="str" cm="1">
        <f t="array" ref="D184">IF(ROW()=ROW(D182),C185,INDEX(E182:E195,ROW()-ROW(D182)))</f>
        <v/>
      </c>
      <c r="E184" s="114" t="str">
        <f>IF(OR(D184="",C184="",C184&lt;=0,F184=""),"",TRIM(MID(D184,LEN(F184)+1+IF(MID(D184,LEN(F184)+1,1)=" ",1,0),99999)))</f>
        <v/>
      </c>
      <c r="F184" s="59" t="str">
        <f>IF(OR(G184="",G184=0,G184="0"),"",IF(LEN(G184)&lt;=C184,G184,IF(LEN(SUBSTITUTE(H184," ",""))=C184+1,LEFT(G184,C184),LEFT(G184,FIND("§",SUBSTITUTE(H184," ","§",LEN(H184)-LEN(SUBSTITUTE(H184," ",""))))-1))))</f>
        <v/>
      </c>
      <c r="G184" s="59" t="str">
        <f t="shared" si="8"/>
        <v/>
      </c>
      <c r="H184" s="59" t="str">
        <f>IF(OR(G184="",G184=0,G184="0"),"",LEFT(G184,C184+1))</f>
        <v/>
      </c>
      <c r="I184" s="117" t="str">
        <f>IF(LEN(TRIM(J184))&gt;0,MAX(I13:I183)+1,"")</f>
        <v/>
      </c>
      <c r="J184" s="146"/>
      <c r="K184" s="142"/>
      <c r="L184" s="142"/>
      <c r="M184" s="243"/>
      <c r="W184" s="3">
        <v>1</v>
      </c>
    </row>
    <row r="185" spans="2:23" ht="21" customHeight="1">
      <c r="B185" s="286"/>
      <c r="C185" s="70" t="str">
        <f>IF(UPPER(TRIM(C12))="X",C189,C183)</f>
        <v/>
      </c>
      <c r="D185" s="59" t="str" cm="1">
        <f t="array" ref="D185">IF(ROW()=ROW(D182),C185,INDEX(E182:E195,ROW()-ROW(D182)))</f>
        <v/>
      </c>
      <c r="E185" s="114" t="str">
        <f>IF(OR(D185="",C184="",C184&lt;=0,F185=""),"",TRIM(MID(D185,LEN(F185)+1+IF(MID(D185,LEN(F185)+1,1)=" ",1,0),99999)))</f>
        <v/>
      </c>
      <c r="F185" s="59" t="str">
        <f>IF(OR(G185="",G185=0,G185="0"),"",IF(LEN(G185)&lt;=C184,G185,IF(LEN(SUBSTITUTE(H185," ",""))=C184+1,LEFT(G185,C184),LEFT(G185,FIND("§",SUBSTITUTE(H185," ","§",LEN(H185)-LEN(SUBSTITUTE(H185," ",""))))-1))))</f>
        <v/>
      </c>
      <c r="G185" s="59" t="str">
        <f t="shared" si="8"/>
        <v/>
      </c>
      <c r="H185" s="59" t="str">
        <f>IF(OR(G185="",G185=0,G185="0"),"",LEFT(G185,C184+1))</f>
        <v/>
      </c>
      <c r="I185" s="117" t="str">
        <f>IF(LEN(TRIM(J185))&gt;0,MAX(I13:I184)+1,"")</f>
        <v/>
      </c>
      <c r="J185" s="146"/>
      <c r="K185" s="142"/>
      <c r="L185" s="142"/>
      <c r="M185" s="243"/>
      <c r="W185" s="3">
        <v>1</v>
      </c>
    </row>
    <row r="186" spans="2:23" ht="21" customHeight="1">
      <c r="B186" s="286"/>
      <c r="C186" s="123" t="str">
        <f>TRIM(SUBSTITUTE(SUBSTITUTE(SUBSTITUTE(SUBSTITUTE(SUBSTITUTE(SUBSTITUTE(SUBSTITUTE(SUBSTITUTE(SUBSTITUTE(SUBSTITUTE(C183,","," "),";"," "),":"," "),"!"," "),"?"," "),"…"," "),"»"," "),"«"," "),"/"," "),"."," "))</f>
        <v/>
      </c>
      <c r="D186" s="59" t="str" cm="1">
        <f t="array" ref="D186">IF(ROW()=ROW(D182),C185,INDEX(E182:E195,ROW()-ROW(D182)))</f>
        <v/>
      </c>
      <c r="E186" s="114" t="str">
        <f>IF(OR(D186="",C184="",C184&lt;=0,F186=""),"",TRIM(MID(D186,LEN(F186)+1+IF(MID(D186,LEN(F186)+1,1)=" ",1,0),99999)))</f>
        <v/>
      </c>
      <c r="F186" s="59" t="str">
        <f>IF(OR(G186="",G186=0,G186="0"),"",IF(LEN(G186)&lt;=C184,G186,IF(LEN(SUBSTITUTE(H186," ",""))=C184+1,LEFT(G186,C184),LEFT(G186,FIND("§",SUBSTITUTE(H186," ","§",LEN(H186)-LEN(SUBSTITUTE(H186," ",""))))-1))))</f>
        <v/>
      </c>
      <c r="G186" s="59" t="str">
        <f t="shared" si="8"/>
        <v/>
      </c>
      <c r="H186" s="59" t="str">
        <f>IF(OR(G186="",G186=0,G186="0"),"",LEFT(G186,C184+1))</f>
        <v/>
      </c>
      <c r="I186" s="117" t="str">
        <f>IF(LEN(TRIM(J186))&gt;0,MAX(I13:I185)+1,"")</f>
        <v/>
      </c>
      <c r="J186" s="146"/>
      <c r="K186" s="142"/>
      <c r="L186" s="142"/>
      <c r="M186" s="243"/>
      <c r="W186" s="3">
        <v>1</v>
      </c>
    </row>
    <row r="187" spans="2:23" ht="21" customHeight="1">
      <c r="B187" s="286"/>
      <c r="C187" s="59" t="str">
        <f>TRIM(SUBSTITUTE(SUBSTITUTE(SUBSTITUTE(SUBSTITUTE(SUBSTITUTE(SUBSTITUTE(SUBSTITUTE(SUBSTITUTE(C186,"("," "),")"," "),CHAR(34)," "),"-"," "),"_"," "),"&lt;"," "),"&gt;"," "),"="," "))</f>
        <v/>
      </c>
      <c r="D187" s="59" t="str" cm="1">
        <f t="array" ref="D187">IF(ROW()=ROW(D182),C185,INDEX(E182:E195,ROW()-ROW(D182)))</f>
        <v/>
      </c>
      <c r="E187" s="114" t="str">
        <f>IF(OR(D187="",C184="",C184&lt;=0,F187=""),"",TRIM(MID(D187,LEN(F187)+1+IF(MID(D187,LEN(F187)+1,1)=" ",1,0),99999)))</f>
        <v/>
      </c>
      <c r="F187" s="59" t="str">
        <f>IF(OR(G187="",G187=0,G187="0"),"",IF(LEN(G187)&lt;=C184,G187,IF(LEN(SUBSTITUTE(H187," ",""))=C184+1,LEFT(G187,C184),LEFT(G187,FIND("§",SUBSTITUTE(H187," ","§",LEN(H187)-LEN(SUBSTITUTE(H187," ",""))))-1))))</f>
        <v/>
      </c>
      <c r="G187" s="59" t="str">
        <f t="shared" si="8"/>
        <v/>
      </c>
      <c r="H187" s="59" t="str">
        <f>IF(OR(G187="",G187=0,G187="0"),"",LEFT(G187,C184+1))</f>
        <v/>
      </c>
      <c r="I187" s="117" t="str">
        <f>IF(LEN(TRIM(J187))&gt;0,MAX(I13:I186)+1,"")</f>
        <v/>
      </c>
      <c r="J187" s="146"/>
      <c r="K187" s="142"/>
      <c r="L187" s="142"/>
      <c r="M187" s="243"/>
      <c r="W187" s="3">
        <v>1</v>
      </c>
    </row>
    <row r="188" spans="2:23" ht="21" customHeight="1">
      <c r="B188" s="286"/>
      <c r="C188" s="70" t="str">
        <f>TRIM(SUBSTITUTE(SUBSTITUTE(SUBSTITUTE(SUBSTITUTE(C187,"►"," "),"▼"," "),"▲"," "),"◄"," "))</f>
        <v/>
      </c>
      <c r="D188" s="59" t="str" cm="1">
        <f t="array" ref="D188">IF(ROW()=ROW(D182),C185,INDEX(E182:E195,ROW()-ROW(D182)))</f>
        <v/>
      </c>
      <c r="E188" s="114" t="str">
        <f>IF(OR(D188="",C184="",C184&lt;=0,F188=""),"",TRIM(MID(D188,LEN(F188)+1+IF(MID(D188,LEN(F188)+1,1)=" ",1,0),99999)))</f>
        <v/>
      </c>
      <c r="F188" s="59" t="str">
        <f>IF(OR(G188="",G188=0,G188="0"),"",IF(LEN(G188)&lt;=C184,G188,IF(LEN(SUBSTITUTE(H188," ",""))=C184+1,LEFT(G188,C184),LEFT(G188,FIND("§",SUBSTITUTE(H188," ","§",LEN(H188)-LEN(SUBSTITUTE(H188," ",""))))-1))))</f>
        <v/>
      </c>
      <c r="G188" s="59" t="str">
        <f t="shared" si="8"/>
        <v/>
      </c>
      <c r="H188" s="59" t="str">
        <f>IF(OR(G188="",G188=0,G188="0"),"",LEFT(G188,C184+1))</f>
        <v/>
      </c>
      <c r="I188" s="117" t="str">
        <f>IF(LEN(TRIM(J188))&gt;0,MAX(I13:I187)+1,"")</f>
        <v/>
      </c>
      <c r="J188" s="146"/>
      <c r="K188" s="142"/>
      <c r="L188" s="142"/>
      <c r="M188" s="243"/>
      <c r="W188" s="3">
        <v>1</v>
      </c>
    </row>
    <row r="189" spans="2:23" ht="21" customHeight="1">
      <c r="B189" s="286"/>
      <c r="C189" s="70" t="str">
        <f>TRIM(SUBSTITUTE(SUBSTITUTE(C188,"“"," "),"”"," "))</f>
        <v/>
      </c>
      <c r="D189" s="59" t="str" cm="1">
        <f t="array" ref="D189">IF(ROW()=ROW(D182),C185,INDEX(E182:E195,ROW()-ROW(D182)))</f>
        <v/>
      </c>
      <c r="E189" s="114" t="str">
        <f>IF(OR(D189="",C184="",C184&lt;=0,F189=""),"",TRIM(MID(D189,LEN(F189)+1+IF(MID(D189,LEN(F189)+1,1)=" ",1,0),99999)))</f>
        <v/>
      </c>
      <c r="F189" s="59" t="str">
        <f>IF(OR(G189="",G189=0,G189="0"),"",IF(LEN(G189)&lt;=C184,G189,IF(LEN(SUBSTITUTE(H189," ",""))=C184+1,LEFT(G189,C184),LEFT(G189,FIND("§",SUBSTITUTE(H189," ","§",LEN(H189)-LEN(SUBSTITUTE(H189," ",""))))-1))))</f>
        <v/>
      </c>
      <c r="G189" s="59" t="str">
        <f t="shared" si="8"/>
        <v/>
      </c>
      <c r="H189" s="59" t="str">
        <f>IF(OR(G189="",G189=0,G189="0"),"",LEFT(G189,C184+1))</f>
        <v/>
      </c>
      <c r="I189" s="117" t="str">
        <f>IF(LEN(TRIM(J189))&gt;0,MAX(I13:I188)+1,"")</f>
        <v/>
      </c>
      <c r="J189" s="146"/>
      <c r="K189" s="142"/>
      <c r="L189" s="142"/>
      <c r="M189" s="243"/>
      <c r="W189" s="3">
        <v>1</v>
      </c>
    </row>
    <row r="190" spans="2:23" ht="21" customHeight="1">
      <c r="B190" s="286"/>
      <c r="C190" s="70"/>
      <c r="D190" s="59" t="str" cm="1">
        <f t="array" ref="D190">IF(ROW()=ROW(D182),C185,INDEX(E182:E195,ROW()-ROW(D182)))</f>
        <v/>
      </c>
      <c r="E190" s="114" t="str">
        <f>IF(OR(D190="",C184="",C184&lt;=0,F190=""),"",TRIM(MID(D190,LEN(F190)+1+IF(MID(D190,LEN(F190)+1,1)=" ",1,0),99999)))</f>
        <v/>
      </c>
      <c r="F190" s="59" t="str">
        <f>IF(OR(G190="",G190=0,G190="0"),"",IF(LEN(G190)&lt;=C184,G190,IF(LEN(SUBSTITUTE(H190," ",""))=C184+1,LEFT(G190,C184),LEFT(G190,FIND("§",SUBSTITUTE(H190," ","§",LEN(H190)-LEN(SUBSTITUTE(H190," ",""))))-1))))</f>
        <v/>
      </c>
      <c r="G190" s="59" t="str">
        <f t="shared" si="8"/>
        <v/>
      </c>
      <c r="H190" s="59" t="str">
        <f>IF(OR(G190="",G190=0,G190="0"),"",LEFT(G190,C184+1))</f>
        <v/>
      </c>
      <c r="I190" s="117" t="str">
        <f>IF(LEN(TRIM(J190))&gt;0,MAX(I13:I189)+1,"")</f>
        <v/>
      </c>
      <c r="J190" s="146"/>
      <c r="K190" s="142"/>
      <c r="L190" s="142"/>
      <c r="M190" s="243"/>
      <c r="W190" s="3">
        <v>1</v>
      </c>
    </row>
    <row r="191" spans="2:23" ht="21" customHeight="1">
      <c r="B191" s="286"/>
      <c r="C191" s="70"/>
      <c r="D191" s="59" t="str" cm="1">
        <f t="array" ref="D191">IF(ROW()=ROW(D182),C185,INDEX(E182:E195,ROW()-ROW(D182)))</f>
        <v/>
      </c>
      <c r="E191" s="114" t="str">
        <f>IF(OR(D191="",C184="",C184&lt;=0,F191=""),"",TRIM(MID(D191,LEN(F191)+1+IF(MID(D191,LEN(F191)+1,1)=" ",1,0),99999)))</f>
        <v/>
      </c>
      <c r="F191" s="59" t="str">
        <f>IF(OR(G191="",G191=0,G191="0"),"",IF(LEN(G191)&lt;=C184,G191,IF(LEN(SUBSTITUTE(H191," ",""))=C184+1,LEFT(G191,C184),LEFT(G191,FIND("§",SUBSTITUTE(H191," ","§",LEN(H191)-LEN(SUBSTITUTE(H191," ",""))))-1))))</f>
        <v/>
      </c>
      <c r="G191" s="59" t="str">
        <f t="shared" si="8"/>
        <v/>
      </c>
      <c r="H191" s="59" t="str">
        <f>IF(OR(G191="",G191=0,G191="0"),"",LEFT(G191,C184+1))</f>
        <v/>
      </c>
      <c r="I191" s="117" t="str">
        <f>IF(LEN(TRIM(J191))&gt;0,MAX(I13:I190)+1,"")</f>
        <v/>
      </c>
      <c r="J191" s="146"/>
      <c r="K191" s="142"/>
      <c r="L191" s="142"/>
      <c r="M191" s="243"/>
      <c r="W191" s="3">
        <v>1</v>
      </c>
    </row>
    <row r="192" spans="2:23" ht="21" customHeight="1">
      <c r="B192" s="286"/>
      <c r="C192" s="70"/>
      <c r="D192" s="59" t="str" cm="1">
        <f t="array" ref="D192">IF(ROW()=ROW(D182),C185,INDEX(E182:E195,ROW()-ROW(D182)))</f>
        <v/>
      </c>
      <c r="E192" s="114" t="str">
        <f>IF(OR(D192="",C184="",C184&lt;=0,F192=""),"",TRIM(MID(D192,LEN(F192)+1+IF(MID(D192,LEN(F192)+1,1)=" ",1,0),99999)))</f>
        <v/>
      </c>
      <c r="F192" s="59" t="str">
        <f>IF(OR(G192="",G192=0,G192="0"),"",IF(LEN(G192)&lt;=C184,G192,IF(LEN(SUBSTITUTE(H192," ",""))=C184+1,LEFT(G192,C184),LEFT(G192,FIND("§",SUBSTITUTE(H192," ","§",LEN(H192)-LEN(SUBSTITUTE(H192," ",""))))-1))))</f>
        <v/>
      </c>
      <c r="G192" s="59" t="str">
        <f t="shared" si="8"/>
        <v/>
      </c>
      <c r="H192" s="59" t="str">
        <f>IF(OR(G192="",G192=0,G192="0"),"",LEFT(G192,C184+1))</f>
        <v/>
      </c>
      <c r="I192" s="117" t="str">
        <f>IF(LEN(TRIM(J192))&gt;0,MAX(I13:I191)+1,"")</f>
        <v/>
      </c>
      <c r="J192" s="146"/>
      <c r="K192" s="142"/>
      <c r="L192" s="142"/>
      <c r="M192" s="243"/>
      <c r="W192" s="3">
        <v>1</v>
      </c>
    </row>
    <row r="193" spans="2:23" ht="21" customHeight="1">
      <c r="B193" s="286"/>
      <c r="C193" s="70"/>
      <c r="D193" s="59" t="str" cm="1">
        <f t="array" ref="D193">IF(ROW()=ROW(D182),C185,INDEX(E182:E195,ROW()-ROW(D182)))</f>
        <v/>
      </c>
      <c r="E193" s="114" t="str">
        <f>IF(OR(D193="",C184="",C184&lt;=0,F193=""),"",TRIM(MID(D193,LEN(F193)+1+IF(MID(D193,LEN(F193)+1,1)=" ",1,0),99999)))</f>
        <v/>
      </c>
      <c r="F193" s="59" t="str">
        <f>IF(OR(G193="",G193=0,G193="0"),"",IF(LEN(G193)&lt;=C184,G193,IF(LEN(SUBSTITUTE(H193," ",""))=C184+1,LEFT(G193,C184),LEFT(G193,FIND("§",SUBSTITUTE(H193," ","§",LEN(H193)-LEN(SUBSTITUTE(H193," ",""))))-1))))</f>
        <v/>
      </c>
      <c r="G193" s="59" t="str">
        <f t="shared" si="8"/>
        <v/>
      </c>
      <c r="H193" s="59" t="str">
        <f>IF(OR(G193="",G193=0,G193="0"),"",LEFT(G193,C184+1))</f>
        <v/>
      </c>
      <c r="I193" s="117" t="str">
        <f>IF(LEN(TRIM(J193))&gt;0,MAX(I13:I192)+1,"")</f>
        <v/>
      </c>
      <c r="J193" s="146"/>
      <c r="K193" s="142"/>
      <c r="L193" s="142"/>
      <c r="M193" s="243"/>
      <c r="W193" s="3">
        <v>1</v>
      </c>
    </row>
    <row r="194" spans="2:23" ht="21" customHeight="1">
      <c r="B194" s="286"/>
      <c r="C194" s="70"/>
      <c r="D194" s="59" t="str" cm="1">
        <f t="array" ref="D194">IF(ROW()=ROW(D182),C185,INDEX(E182:E195,ROW()-ROW(D182)))</f>
        <v/>
      </c>
      <c r="E194" s="114" t="str">
        <f>IF(OR(D194="",C184="",C184&lt;=0,F194=""),"",TRIM(MID(D194,LEN(F194)+1+IF(MID(D194,LEN(F194)+1,1)=" ",1,0),99999)))</f>
        <v/>
      </c>
      <c r="F194" s="59" t="str">
        <f>IF(OR(G194="",G194=0,G194="0"),"",IF(LEN(G194)&lt;=C184,G194,IF(LEN(SUBSTITUTE(H194," ",""))=C184+1,LEFT(G194,C184),LEFT(G194,FIND("§",SUBSTITUTE(H194," ","§",LEN(H194)-LEN(SUBSTITUTE(H194," ",""))))-1))))</f>
        <v/>
      </c>
      <c r="G194" s="59" t="str">
        <f t="shared" si="8"/>
        <v/>
      </c>
      <c r="H194" s="59" t="str">
        <f>IF(OR(G194="",G194=0,G194="0"),"",LEFT(G194,C184+1))</f>
        <v/>
      </c>
      <c r="I194" s="117" t="str">
        <f>IF(LEN(TRIM(J194))&gt;0,MAX(I13:I193)+1,"")</f>
        <v/>
      </c>
      <c r="J194" s="146"/>
      <c r="K194" s="142"/>
      <c r="L194" s="142"/>
      <c r="M194" s="243"/>
      <c r="W194" s="3">
        <v>1</v>
      </c>
    </row>
    <row r="195" spans="2:23" ht="21" customHeight="1">
      <c r="B195" s="286"/>
      <c r="C195" s="70"/>
      <c r="D195" s="59" t="str" cm="1">
        <f t="array" ref="D195">IF(ROW()=ROW(D182),C185,INDEX(E182:E195,ROW()-ROW(D182)))</f>
        <v/>
      </c>
      <c r="E195" s="114" t="str">
        <f>IF(OR(D195="",C184="",C184&lt;=0,F195=""),"",TRIM(MID(D195,LEN(F195)+1+IF(MID(D195,LEN(F195)+1,1)=" ",1,0),99999)))</f>
        <v/>
      </c>
      <c r="F195" s="59" t="str">
        <f>IF(OR(G195="",G195=0,G195="0"),"",IF(LEN(G195)&lt;=C184,G195,IF(LEN(SUBSTITUTE(H195," ",""))=C184+1,LEFT(G195,C184),LEFT(G195,FIND("§",SUBSTITUTE(H195," ","§",LEN(H195)-LEN(SUBSTITUTE(H195," ",""))))-1))))</f>
        <v/>
      </c>
      <c r="G195" s="59" t="str">
        <f t="shared" si="8"/>
        <v/>
      </c>
      <c r="H195" s="59" t="str">
        <f>IF(OR(G195="",G195=0,G195="0"),"",LEFT(G195,C184+1))</f>
        <v/>
      </c>
      <c r="I195" s="117" t="str">
        <f>IF(LEN(TRIM(J195))&gt;0,MAX(I13:I194)+1,"")</f>
        <v/>
      </c>
      <c r="J195" s="146"/>
      <c r="K195" s="142"/>
      <c r="L195" s="142"/>
      <c r="M195" s="243"/>
      <c r="W195" s="3">
        <v>1</v>
      </c>
    </row>
    <row r="196" spans="2:23" ht="21" customHeight="1">
      <c r="B196" s="286"/>
      <c r="C196" s="113" t="str">
        <f>IF(TRIM(SUBSTITUTE(K27,CHAR(160),""))="","",K27)</f>
        <v>5. Remettez la viande dans la cocotte et versez la marinade filtrée par-dessus. Ajoutez de l’eau si nécessaire pour recouvrir la viande. Salez et poivrez.</v>
      </c>
      <c r="D196" s="59" t="str" cm="1">
        <f t="array" ref="D196">IF(ROW()=ROW(D196),C199,INDEX(E196:E209,ROW()-ROW(D196)))</f>
        <v>5. Remettez la viande dans la cocotte et versez la marinade filtrée par-dessus. Ajoutez de l’eau si nécessaire pour recouvrir la viande. Salez et poivrez.</v>
      </c>
      <c r="E196" s="114" t="str">
        <f>IF(OR(D196="",C198="",C198&lt;=0,F196=""),"",TRIM(MID(D196,LEN(F196)+1+IF(MID(D196,LEN(F196)+1,1)=" ",1,0),99999)))</f>
        <v>recouvrir la viande. Salez et poivrez.</v>
      </c>
      <c r="F196" s="59" t="str">
        <f>IF(OR(G196="",G196=0,G196="0"),"",IF(LEN(G196)&lt;=C198,G196,IF(LEN(SUBSTITUTE(H196," ",""))=C198+1,LEFT(G196,C198),LEFT(G196,FIND("§",SUBSTITUTE(H196," ","§",LEN(H196)-LEN(SUBSTITUTE(H196," ",""))))-1))))</f>
        <v>5. Remettez la viande dans la cocotte et versez la marinade filtrée par-dessus. Ajoutez de l’eau si nécessaire pour</v>
      </c>
      <c r="G196" s="59" t="str">
        <f t="shared" si="8"/>
        <v>5. Remettez la viande dans la cocotte et versez la marinade filtrée par-dessus. Ajoutez de l’eau si nécessaire pour recouvrir la viande. Salez et poivrez.</v>
      </c>
      <c r="H196" s="59" t="str">
        <f>IF(OR(G196="",G196=0,G196="0"),"",LEFT(G196,C198+1))</f>
        <v>5. Remettez la viande dans la cocotte et versez la marinade filtrée par-dessus. Ajoutez de l’eau si nécessaire pour recou</v>
      </c>
      <c r="I196" s="117" t="str">
        <f>IF(LEN(TRIM(J196))&gt;0,MAX(I13:I195)+1,"")</f>
        <v/>
      </c>
      <c r="J196" s="146"/>
      <c r="K196" s="142"/>
      <c r="L196" s="142"/>
      <c r="M196" s="243"/>
      <c r="W196" s="3">
        <v>1</v>
      </c>
    </row>
    <row r="197" spans="2:23" ht="21" customHeight="1">
      <c r="B197" s="286"/>
      <c r="C197" s="70" t="str">
        <f>TRIM(SUBSTITUTE(SUBSTITUTE(SUBSTITUTE(SUBSTITUTE(SUBSTITUTE(SUBSTITUTE(SUBSTITUTE(SUBSTITUTE(SUBSTITUTE(CLEAN(IF(OR(LEFT(C196,1)="-",LEFT(C196,1)="="),MID(C196,2,99999),C196)),"—","-"),"–","-"),CHAR(160)," "),CHAR(9)," "),CHAR(13)," "),CHAR(10)," ")," "," ")," "," ")," "," "))</f>
        <v>5. Remettez la viande dans la cocotte et versez la marinade filtrée par-dessus. Ajoutez de l’eau si nécessaire pour recouvrir la viande. Salez et poivrez.</v>
      </c>
      <c r="D197" s="59" t="str" cm="1">
        <f t="array" ref="D197">IF(ROW()=ROW(D196),C199,INDEX(E196:E209,ROW()-ROW(D196)))</f>
        <v>recouvrir la viande. Salez et poivrez.</v>
      </c>
      <c r="E197" s="114" t="str">
        <f>IF(OR(D197="",C198="",C198&lt;=0,F197=""),"",TRIM(MID(D197,LEN(F197)+1+IF(MID(D197,LEN(F197)+1,1)=" ",1,0),99999)))</f>
        <v/>
      </c>
      <c r="F197" s="59" t="str">
        <f>IF(OR(G197="",G197=0,G197="0"),"",IF(LEN(G197)&lt;=C198,G197,IF(LEN(SUBSTITUTE(H197," ",""))=C198+1,LEFT(G197,C198),LEFT(G197,FIND("§",SUBSTITUTE(H197," ","§",LEN(H197)-LEN(SUBSTITUTE(H197," ",""))))-1))))</f>
        <v>recouvrir la viande. Salez et poivrez.</v>
      </c>
      <c r="G197" s="59" t="str">
        <f t="shared" si="8"/>
        <v>recouvrir la viande. Salez et poivrez.</v>
      </c>
      <c r="H197" s="59" t="str">
        <f>IF(OR(G197="",G197=0,G197="0"),"",LEFT(G197,C198+1))</f>
        <v>recouvrir la viande. Salez et poivrez.</v>
      </c>
      <c r="I197" s="117" t="str">
        <f>IF(LEN(TRIM(J197))&gt;0,MAX(I13:I196)+1,"")</f>
        <v/>
      </c>
      <c r="J197" s="146"/>
      <c r="K197" s="142"/>
      <c r="L197" s="142"/>
      <c r="M197" s="243"/>
      <c r="W197" s="3">
        <v>1</v>
      </c>
    </row>
    <row r="198" spans="2:23" ht="21" customHeight="1">
      <c r="B198" s="286"/>
      <c r="C198" s="121">
        <f>C11</f>
        <v>120</v>
      </c>
      <c r="D198" s="59" t="str" cm="1">
        <f t="array" ref="D198">IF(ROW()=ROW(D196),C199,INDEX(E196:E209,ROW()-ROW(D196)))</f>
        <v/>
      </c>
      <c r="E198" s="114" t="str">
        <f>IF(OR(D198="",C198="",C198&lt;=0,F198=""),"",TRIM(MID(D198,LEN(F198)+1+IF(MID(D198,LEN(F198)+1,1)=" ",1,0),99999)))</f>
        <v/>
      </c>
      <c r="F198" s="59" t="str">
        <f>IF(OR(G198="",G198=0,G198="0"),"",IF(LEN(G198)&lt;=C198,G198,IF(LEN(SUBSTITUTE(H198," ",""))=C198+1,LEFT(G198,C198),LEFT(G198,FIND("§",SUBSTITUTE(H198," ","§",LEN(H198)-LEN(SUBSTITUTE(H198," ",""))))-1))))</f>
        <v/>
      </c>
      <c r="G198" s="59" t="str">
        <f t="shared" si="8"/>
        <v/>
      </c>
      <c r="H198" s="59" t="str">
        <f>IF(OR(G198="",G198=0,G198="0"),"",LEFT(G198,C198+1))</f>
        <v/>
      </c>
      <c r="I198" s="117" t="str">
        <f>IF(LEN(TRIM(J198))&gt;0,MAX(I13:I197)+1,"")</f>
        <v/>
      </c>
      <c r="J198" s="146"/>
      <c r="K198" s="142"/>
      <c r="L198" s="142"/>
      <c r="M198" s="243"/>
      <c r="W198" s="3">
        <v>1</v>
      </c>
    </row>
    <row r="199" spans="2:23" ht="21" customHeight="1">
      <c r="B199" s="286"/>
      <c r="C199" s="70" t="str">
        <f>IF(UPPER(TRIM(C12))="X",C203,C197)</f>
        <v>5. Remettez la viande dans la cocotte et versez la marinade filtrée par-dessus. Ajoutez de l’eau si nécessaire pour recouvrir la viande. Salez et poivrez.</v>
      </c>
      <c r="D199" s="59" t="str" cm="1">
        <f t="array" ref="D199">IF(ROW()=ROW(D196),C199,INDEX(E196:E209,ROW()-ROW(D196)))</f>
        <v/>
      </c>
      <c r="E199" s="114" t="str">
        <f>IF(OR(D199="",C198="",C198&lt;=0,F199=""),"",TRIM(MID(D199,LEN(F199)+1+IF(MID(D199,LEN(F199)+1,1)=" ",1,0),99999)))</f>
        <v/>
      </c>
      <c r="F199" s="59" t="str">
        <f>IF(OR(G199="",G199=0,G199="0"),"",IF(LEN(G199)&lt;=C198,G199,IF(LEN(SUBSTITUTE(H199," ",""))=C198+1,LEFT(G199,C198),LEFT(G199,FIND("§",SUBSTITUTE(H199," ","§",LEN(H199)-LEN(SUBSTITUTE(H199," ",""))))-1))))</f>
        <v/>
      </c>
      <c r="G199" s="59" t="str">
        <f t="shared" si="8"/>
        <v/>
      </c>
      <c r="H199" s="59" t="str">
        <f>IF(OR(G199="",G199=0,G199="0"),"",LEFT(G199,C198+1))</f>
        <v/>
      </c>
      <c r="I199" s="117" t="str">
        <f>IF(LEN(TRIM(J199))&gt;0,MAX(I13:I198)+1,"")</f>
        <v/>
      </c>
      <c r="J199" s="146"/>
      <c r="K199" s="142"/>
      <c r="L199" s="142"/>
      <c r="M199" s="243"/>
      <c r="W199" s="3">
        <v>1</v>
      </c>
    </row>
    <row r="200" spans="2:23" ht="21" customHeight="1">
      <c r="B200" s="286"/>
      <c r="C200" s="123" t="str">
        <f>TRIM(SUBSTITUTE(SUBSTITUTE(SUBSTITUTE(SUBSTITUTE(SUBSTITUTE(SUBSTITUTE(SUBSTITUTE(SUBSTITUTE(SUBSTITUTE(SUBSTITUTE(C197,","," "),";"," "),":"," "),"!"," "),"?"," "),"…"," "),"»"," "),"«"," "),"/"," "),"."," "))</f>
        <v>5 Remettez la viande dans la cocotte et versez la marinade filtrée par-dessus Ajoutez de l’eau si nécessaire pour recouvrir la viande Salez et poivrez</v>
      </c>
      <c r="D200" s="59" t="str" cm="1">
        <f t="array" ref="D200">IF(ROW()=ROW(D196),C199,INDEX(E196:E209,ROW()-ROW(D196)))</f>
        <v/>
      </c>
      <c r="E200" s="114" t="str">
        <f>IF(OR(D200="",C198="",C198&lt;=0,F200=""),"",TRIM(MID(D200,LEN(F200)+1+IF(MID(D200,LEN(F200)+1,1)=" ",1,0),99999)))</f>
        <v/>
      </c>
      <c r="F200" s="59" t="str">
        <f>IF(OR(G200="",G200=0,G200="0"),"",IF(LEN(G200)&lt;=C198,G200,IF(LEN(SUBSTITUTE(H200," ",""))=C198+1,LEFT(G200,C198),LEFT(G200,FIND("§",SUBSTITUTE(H200," ","§",LEN(H200)-LEN(SUBSTITUTE(H200," ",""))))-1))))</f>
        <v/>
      </c>
      <c r="G200" s="59" t="str">
        <f t="shared" si="8"/>
        <v/>
      </c>
      <c r="H200" s="59" t="str">
        <f>IF(OR(G200="",G200=0,G200="0"),"",LEFT(G200,C198+1))</f>
        <v/>
      </c>
      <c r="I200" s="117" t="str">
        <f>IF(LEN(TRIM(J200))&gt;0,MAX(I13:I199)+1,"")</f>
        <v/>
      </c>
      <c r="J200" s="146"/>
      <c r="K200" s="142"/>
      <c r="L200" s="142"/>
      <c r="M200" s="243"/>
      <c r="W200" s="3">
        <v>1</v>
      </c>
    </row>
    <row r="201" spans="2:23" ht="21" customHeight="1">
      <c r="B201" s="286"/>
      <c r="C201" s="59" t="str">
        <f>TRIM(SUBSTITUTE(SUBSTITUTE(SUBSTITUTE(SUBSTITUTE(SUBSTITUTE(SUBSTITUTE(SUBSTITUTE(SUBSTITUTE(C200,"("," "),")"," "),CHAR(34)," "),"-"," "),"_"," "),"&lt;"," "),"&gt;"," "),"="," "))</f>
        <v>5 Remettez la viande dans la cocotte et versez la marinade filtrée par dessus Ajoutez de l’eau si nécessaire pour recouvrir la viande Salez et poivrez</v>
      </c>
      <c r="D201" s="59" t="str" cm="1">
        <f t="array" ref="D201">IF(ROW()=ROW(D196),C199,INDEX(E196:E209,ROW()-ROW(D196)))</f>
        <v/>
      </c>
      <c r="E201" s="114" t="str">
        <f>IF(OR(D201="",C198="",C198&lt;=0,F201=""),"",TRIM(MID(D201,LEN(F201)+1+IF(MID(D201,LEN(F201)+1,1)=" ",1,0),99999)))</f>
        <v/>
      </c>
      <c r="F201" s="59" t="str">
        <f>IF(OR(G201="",G201=0,G201="0"),"",IF(LEN(G201)&lt;=C198,G201,IF(LEN(SUBSTITUTE(H201," ",""))=C198+1,LEFT(G201,C198),LEFT(G201,FIND("§",SUBSTITUTE(H201," ","§",LEN(H201)-LEN(SUBSTITUTE(H201," ",""))))-1))))</f>
        <v/>
      </c>
      <c r="G201" s="59" t="str">
        <f t="shared" si="8"/>
        <v/>
      </c>
      <c r="H201" s="59" t="str">
        <f>IF(OR(G201="",G201=0,G201="0"),"",LEFT(G201,C198+1))</f>
        <v/>
      </c>
      <c r="I201" s="117" t="str">
        <f>IF(LEN(TRIM(J201))&gt;0,MAX(I13:I200)+1,"")</f>
        <v/>
      </c>
      <c r="J201" s="146"/>
      <c r="K201" s="142"/>
      <c r="L201" s="142"/>
      <c r="M201" s="243"/>
      <c r="W201" s="3">
        <v>1</v>
      </c>
    </row>
    <row r="202" spans="2:23" ht="21" customHeight="1">
      <c r="B202" s="286"/>
      <c r="C202" s="70" t="str">
        <f>TRIM(SUBSTITUTE(SUBSTITUTE(SUBSTITUTE(SUBSTITUTE(C201,"►"," "),"▼"," "),"▲"," "),"◄"," "))</f>
        <v>5 Remettez la viande dans la cocotte et versez la marinade filtrée par dessus Ajoutez de l’eau si nécessaire pour recouvrir la viande Salez et poivrez</v>
      </c>
      <c r="D202" s="59" t="str" cm="1">
        <f t="array" ref="D202">IF(ROW()=ROW(D196),C199,INDEX(E196:E209,ROW()-ROW(D196)))</f>
        <v/>
      </c>
      <c r="E202" s="114" t="str">
        <f>IF(OR(D202="",C198="",C198&lt;=0,F202=""),"",TRIM(MID(D202,LEN(F202)+1+IF(MID(D202,LEN(F202)+1,1)=" ",1,0),99999)))</f>
        <v/>
      </c>
      <c r="F202" s="59" t="str">
        <f>IF(OR(G202="",G202=0,G202="0"),"",IF(LEN(G202)&lt;=C198,G202,IF(LEN(SUBSTITUTE(H202," ",""))=C198+1,LEFT(G202,C198),LEFT(G202,FIND("§",SUBSTITUTE(H202," ","§",LEN(H202)-LEN(SUBSTITUTE(H202," ",""))))-1))))</f>
        <v/>
      </c>
      <c r="G202" s="59" t="str">
        <f t="shared" si="8"/>
        <v/>
      </c>
      <c r="H202" s="59" t="str">
        <f>IF(OR(G202="",G202=0,G202="0"),"",LEFT(G202,C198+1))</f>
        <v/>
      </c>
      <c r="I202" s="117" t="str">
        <f>IF(LEN(TRIM(J202))&gt;0,MAX(I13:I201)+1,"")</f>
        <v/>
      </c>
      <c r="J202" s="146"/>
      <c r="K202" s="142"/>
      <c r="L202" s="142"/>
      <c r="M202" s="243"/>
      <c r="W202" s="3">
        <v>1</v>
      </c>
    </row>
    <row r="203" spans="2:23" ht="21" customHeight="1">
      <c r="B203" s="286"/>
      <c r="C203" s="70" t="str">
        <f>TRIM(SUBSTITUTE(SUBSTITUTE(C202,"“"," "),"”"," "))</f>
        <v>5 Remettez la viande dans la cocotte et versez la marinade filtrée par dessus Ajoutez de l’eau si nécessaire pour recouvrir la viande Salez et poivrez</v>
      </c>
      <c r="D203" s="59" t="str" cm="1">
        <f t="array" ref="D203">IF(ROW()=ROW(D196),C199,INDEX(E196:E209,ROW()-ROW(D196)))</f>
        <v/>
      </c>
      <c r="E203" s="114" t="str">
        <f>IF(OR(D203="",C198="",C198&lt;=0,F203=""),"",TRIM(MID(D203,LEN(F203)+1+IF(MID(D203,LEN(F203)+1,1)=" ",1,0),99999)))</f>
        <v/>
      </c>
      <c r="F203" s="59" t="str">
        <f>IF(OR(G203="",G203=0,G203="0"),"",IF(LEN(G203)&lt;=C198,G203,IF(LEN(SUBSTITUTE(H203," ",""))=C198+1,LEFT(G203,C198),LEFT(G203,FIND("§",SUBSTITUTE(H203," ","§",LEN(H203)-LEN(SUBSTITUTE(H203," ",""))))-1))))</f>
        <v/>
      </c>
      <c r="G203" s="59" t="str">
        <f t="shared" si="8"/>
        <v/>
      </c>
      <c r="H203" s="59" t="str">
        <f>IF(OR(G203="",G203=0,G203="0"),"",LEFT(G203,C198+1))</f>
        <v/>
      </c>
      <c r="I203" s="117" t="str">
        <f>IF(LEN(TRIM(J203))&gt;0,MAX(I13:I202)+1,"")</f>
        <v/>
      </c>
      <c r="J203" s="146"/>
      <c r="K203" s="142"/>
      <c r="L203" s="142"/>
      <c r="M203" s="243"/>
      <c r="W203" s="3">
        <v>1</v>
      </c>
    </row>
    <row r="204" spans="2:23" ht="21" customHeight="1">
      <c r="B204" s="286"/>
      <c r="C204" s="70"/>
      <c r="D204" s="59" t="str" cm="1">
        <f t="array" ref="D204">IF(ROW()=ROW(D196),C199,INDEX(E196:E209,ROW()-ROW(D196)))</f>
        <v/>
      </c>
      <c r="E204" s="114" t="str">
        <f>IF(OR(D204="",C198="",C198&lt;=0,F204=""),"",TRIM(MID(D204,LEN(F204)+1+IF(MID(D204,LEN(F204)+1,1)=" ",1,0),99999)))</f>
        <v/>
      </c>
      <c r="F204" s="59" t="str">
        <f>IF(OR(G204="",G204=0,G204="0"),"",IF(LEN(G204)&lt;=C198,G204,IF(LEN(SUBSTITUTE(H204," ",""))=C198+1,LEFT(G204,C198),LEFT(G204,FIND("§",SUBSTITUTE(H204," ","§",LEN(H204)-LEN(SUBSTITUTE(H204," ",""))))-1))))</f>
        <v/>
      </c>
      <c r="G204" s="59" t="str">
        <f t="shared" si="8"/>
        <v/>
      </c>
      <c r="H204" s="59" t="str">
        <f>IF(OR(G204="",G204=0,G204="0"),"",LEFT(G204,C198+1))</f>
        <v/>
      </c>
      <c r="I204" s="117" t="str">
        <f>IF(LEN(TRIM(J204))&gt;0,MAX(I13:I203)+1,"")</f>
        <v/>
      </c>
      <c r="J204" s="146"/>
      <c r="K204" s="142"/>
      <c r="L204" s="142"/>
      <c r="M204" s="243"/>
      <c r="W204" s="3">
        <v>1</v>
      </c>
    </row>
    <row r="205" spans="2:23" ht="21" customHeight="1">
      <c r="B205" s="286"/>
      <c r="C205" s="70"/>
      <c r="D205" s="59" t="str" cm="1">
        <f t="array" ref="D205">IF(ROW()=ROW(D196),C199,INDEX(E196:E209,ROW()-ROW(D196)))</f>
        <v/>
      </c>
      <c r="E205" s="114" t="str">
        <f>IF(OR(D205="",C198="",C198&lt;=0,F205=""),"",TRIM(MID(D205,LEN(F205)+1+IF(MID(D205,LEN(F205)+1,1)=" ",1,0),99999)))</f>
        <v/>
      </c>
      <c r="F205" s="59" t="str">
        <f>IF(OR(G205="",G205=0,G205="0"),"",IF(LEN(G205)&lt;=C198,G205,IF(LEN(SUBSTITUTE(H205," ",""))=C198+1,LEFT(G205,C198),LEFT(G205,FIND("§",SUBSTITUTE(H205," ","§",LEN(H205)-LEN(SUBSTITUTE(H205," ",""))))-1))))</f>
        <v/>
      </c>
      <c r="G205" s="59" t="str">
        <f t="shared" si="8"/>
        <v/>
      </c>
      <c r="H205" s="59" t="str">
        <f>IF(OR(G205="",G205=0,G205="0"),"",LEFT(G205,C198+1))</f>
        <v/>
      </c>
      <c r="I205" s="117" t="str">
        <f>IF(LEN(TRIM(J205))&gt;0,MAX(I13:I204)+1,"")</f>
        <v/>
      </c>
      <c r="J205" s="146"/>
      <c r="K205" s="142"/>
      <c r="L205" s="142"/>
      <c r="M205" s="243"/>
      <c r="W205" s="3">
        <v>1</v>
      </c>
    </row>
    <row r="206" spans="2:23" ht="21" customHeight="1">
      <c r="B206" s="286"/>
      <c r="C206" s="70"/>
      <c r="D206" s="59" t="str" cm="1">
        <f t="array" ref="D206">IF(ROW()=ROW(D196),C199,INDEX(E196:E209,ROW()-ROW(D196)))</f>
        <v/>
      </c>
      <c r="E206" s="114" t="str">
        <f>IF(OR(D206="",C198="",C198&lt;=0,F206=""),"",TRIM(MID(D206,LEN(F206)+1+IF(MID(D206,LEN(F206)+1,1)=" ",1,0),99999)))</f>
        <v/>
      </c>
      <c r="F206" s="59" t="str">
        <f>IF(OR(G206="",G206=0,G206="0"),"",IF(LEN(G206)&lt;=C198,G206,IF(LEN(SUBSTITUTE(H206," ",""))=C198+1,LEFT(G206,C198),LEFT(G206,FIND("§",SUBSTITUTE(H206," ","§",LEN(H206)-LEN(SUBSTITUTE(H206," ",""))))-1))))</f>
        <v/>
      </c>
      <c r="G206" s="59" t="str">
        <f t="shared" ref="G206:G269" si="9">IF(OR(D206="",D206=0),"",TRIM(SUBSTITUTE(SUBSTITUTE(D206,CHAR(160)," "),CHAR(10)," ")))</f>
        <v/>
      </c>
      <c r="H206" s="59" t="str">
        <f>IF(OR(G206="",G206=0,G206="0"),"",LEFT(G206,C198+1))</f>
        <v/>
      </c>
      <c r="I206" s="117" t="str">
        <f>IF(LEN(TRIM(J206))&gt;0,MAX(I13:I205)+1,"")</f>
        <v/>
      </c>
      <c r="J206" s="146"/>
      <c r="K206" s="142"/>
      <c r="L206" s="142"/>
      <c r="M206" s="243"/>
      <c r="W206" s="3">
        <v>1</v>
      </c>
    </row>
    <row r="207" spans="2:23" ht="21" customHeight="1">
      <c r="B207" s="286"/>
      <c r="C207" s="70"/>
      <c r="D207" s="59" t="str" cm="1">
        <f t="array" ref="D207">IF(ROW()=ROW(D196),C199,INDEX(E196:E209,ROW()-ROW(D196)))</f>
        <v/>
      </c>
      <c r="E207" s="114" t="str">
        <f>IF(OR(D207="",C198="",C198&lt;=0,F207=""),"",TRIM(MID(D207,LEN(F207)+1+IF(MID(D207,LEN(F207)+1,1)=" ",1,0),99999)))</f>
        <v/>
      </c>
      <c r="F207" s="59" t="str">
        <f>IF(OR(G207="",G207=0,G207="0"),"",IF(LEN(G207)&lt;=C198,G207,IF(LEN(SUBSTITUTE(H207," ",""))=C198+1,LEFT(G207,C198),LEFT(G207,FIND("§",SUBSTITUTE(H207," ","§",LEN(H207)-LEN(SUBSTITUTE(H207," ",""))))-1))))</f>
        <v/>
      </c>
      <c r="G207" s="59" t="str">
        <f t="shared" si="9"/>
        <v/>
      </c>
      <c r="H207" s="59" t="str">
        <f>IF(OR(G207="",G207=0,G207="0"),"",LEFT(G207,C198+1))</f>
        <v/>
      </c>
      <c r="I207" s="117" t="str">
        <f>IF(LEN(TRIM(J207))&gt;0,MAX(I13:I206)+1,"")</f>
        <v/>
      </c>
      <c r="J207" s="146"/>
      <c r="K207" s="142"/>
      <c r="L207" s="142"/>
      <c r="M207" s="243"/>
      <c r="W207" s="3">
        <v>1</v>
      </c>
    </row>
    <row r="208" spans="2:23" ht="21" customHeight="1">
      <c r="B208" s="286"/>
      <c r="C208" s="70"/>
      <c r="D208" s="59" t="str" cm="1">
        <f t="array" ref="D208">IF(ROW()=ROW(D196),C199,INDEX(E196:E209,ROW()-ROW(D196)))</f>
        <v/>
      </c>
      <c r="E208" s="114" t="str">
        <f>IF(OR(D208="",C198="",C198&lt;=0,F208=""),"",TRIM(MID(D208,LEN(F208)+1+IF(MID(D208,LEN(F208)+1,1)=" ",1,0),99999)))</f>
        <v/>
      </c>
      <c r="F208" s="59" t="str">
        <f>IF(OR(G208="",G208=0,G208="0"),"",IF(LEN(G208)&lt;=C198,G208,IF(LEN(SUBSTITUTE(H208," ",""))=C198+1,LEFT(G208,C198),LEFT(G208,FIND("§",SUBSTITUTE(H208," ","§",LEN(H208)-LEN(SUBSTITUTE(H208," ",""))))-1))))</f>
        <v/>
      </c>
      <c r="G208" s="59" t="str">
        <f t="shared" si="9"/>
        <v/>
      </c>
      <c r="H208" s="59" t="str">
        <f>IF(OR(G208="",G208=0,G208="0"),"",LEFT(G208,C198+1))</f>
        <v/>
      </c>
      <c r="I208" s="117" t="str">
        <f>IF(LEN(TRIM(J208))&gt;0,MAX(I13:I207)+1,"")</f>
        <v/>
      </c>
      <c r="J208" s="146"/>
      <c r="K208" s="142"/>
      <c r="L208" s="142"/>
      <c r="M208" s="243"/>
      <c r="W208" s="3">
        <v>1</v>
      </c>
    </row>
    <row r="209" spans="2:23" ht="21" customHeight="1">
      <c r="B209" s="286"/>
      <c r="C209" s="70"/>
      <c r="D209" s="59" t="str" cm="1">
        <f t="array" ref="D209">IF(ROW()=ROW(D196),C199,INDEX(E196:E209,ROW()-ROW(D196)))</f>
        <v/>
      </c>
      <c r="E209" s="114" t="str">
        <f>IF(OR(D209="",C198="",C198&lt;=0,F209=""),"",TRIM(MID(D209,LEN(F209)+1+IF(MID(D209,LEN(F209)+1,1)=" ",1,0),99999)))</f>
        <v/>
      </c>
      <c r="F209" s="59" t="str">
        <f>IF(OR(G209="",G209=0,G209="0"),"",IF(LEN(G209)&lt;=C198,G209,IF(LEN(SUBSTITUTE(H209," ",""))=C198+1,LEFT(G209,C198),LEFT(G209,FIND("§",SUBSTITUTE(H209," ","§",LEN(H209)-LEN(SUBSTITUTE(H209," ",""))))-1))))</f>
        <v/>
      </c>
      <c r="G209" s="59" t="str">
        <f t="shared" si="9"/>
        <v/>
      </c>
      <c r="H209" s="59" t="str">
        <f>IF(OR(G209="",G209=0,G209="0"),"",LEFT(G209,C198+1))</f>
        <v/>
      </c>
      <c r="I209" s="117" t="str">
        <f>IF(LEN(TRIM(J209))&gt;0,MAX(I13:I208)+1,"")</f>
        <v/>
      </c>
      <c r="J209" s="146"/>
      <c r="K209" s="142"/>
      <c r="L209" s="142"/>
      <c r="M209" s="243"/>
      <c r="W209" s="3">
        <v>1</v>
      </c>
    </row>
    <row r="210" spans="2:23" ht="21" customHeight="1">
      <c r="B210" s="286"/>
      <c r="C210" s="113" t="str">
        <f>IF(TRIM(SUBSTITUTE(K28,CHAR(160),""))="","",K28)</f>
        <v/>
      </c>
      <c r="D210" s="59" t="str" cm="1">
        <f t="array" ref="D210">IF(ROW()=ROW(D210),C213,INDEX(E210:E223,ROW()-ROW(D210)))</f>
        <v/>
      </c>
      <c r="E210" s="114" t="str">
        <f>IF(OR(D210="",C212="",C212&lt;=0,F210=""),"",TRIM(MID(D210,LEN(F210)+1+IF(MID(D210,LEN(F210)+1,1)=" ",1,0),99999)))</f>
        <v/>
      </c>
      <c r="F210" s="59" t="str">
        <f>IF(OR(G210="",G210=0,G210="0"),"",IF(LEN(G210)&lt;=C212,G210,IF(LEN(SUBSTITUTE(H210," ",""))=C212+1,LEFT(G210,C212),LEFT(G210,FIND("§",SUBSTITUTE(H210," ","§",LEN(H210)-LEN(SUBSTITUTE(H210," ",""))))-1))))</f>
        <v/>
      </c>
      <c r="G210" s="59" t="str">
        <f t="shared" si="9"/>
        <v/>
      </c>
      <c r="H210" s="59" t="str">
        <f>IF(OR(G210="",G210=0,G210="0"),"",LEFT(G210,C212+1))</f>
        <v/>
      </c>
      <c r="I210" s="117" t="str">
        <f>IF(LEN(TRIM(J210))&gt;0,MAX(I13:I209)+1,"")</f>
        <v/>
      </c>
      <c r="J210" s="146"/>
      <c r="K210" s="142"/>
      <c r="L210" s="142"/>
      <c r="M210" s="243"/>
      <c r="W210" s="3">
        <v>1</v>
      </c>
    </row>
    <row r="211" spans="2:23" ht="21" customHeight="1">
      <c r="B211" s="286"/>
      <c r="C211" s="70" t="str">
        <f>TRIM(SUBSTITUTE(SUBSTITUTE(SUBSTITUTE(SUBSTITUTE(SUBSTITUTE(SUBSTITUTE(SUBSTITUTE(SUBSTITUTE(SUBSTITUTE(CLEAN(IF(OR(LEFT(C210,1)="-",LEFT(C210,1)="="),MID(C210,2,99999),C210)),"—","-"),"–","-"),CHAR(160)," "),CHAR(9)," "),CHAR(13)," "),CHAR(10)," ")," "," ")," "," ")," "," "))</f>
        <v/>
      </c>
      <c r="D211" s="59" t="str" cm="1">
        <f t="array" ref="D211">IF(ROW()=ROW(D210),C213,INDEX(E210:E223,ROW()-ROW(D210)))</f>
        <v/>
      </c>
      <c r="E211" s="114" t="str">
        <f>IF(OR(D211="",C212="",C212&lt;=0,F211=""),"",TRIM(MID(D211,LEN(F211)+1+IF(MID(D211,LEN(F211)+1,1)=" ",1,0),99999)))</f>
        <v/>
      </c>
      <c r="F211" s="59" t="str">
        <f>IF(OR(G211="",G211=0,G211="0"),"",IF(LEN(G211)&lt;=C212,G211,IF(LEN(SUBSTITUTE(H211," ",""))=C212+1,LEFT(G211,C212),LEFT(G211,FIND("§",SUBSTITUTE(H211," ","§",LEN(H211)-LEN(SUBSTITUTE(H211," ",""))))-1))))</f>
        <v/>
      </c>
      <c r="G211" s="59" t="str">
        <f t="shared" si="9"/>
        <v/>
      </c>
      <c r="H211" s="59" t="str">
        <f>IF(OR(G211="",G211=0,G211="0"),"",LEFT(G211,C212+1))</f>
        <v/>
      </c>
      <c r="I211" s="117" t="str">
        <f>IF(LEN(TRIM(J211))&gt;0,MAX(I13:I210)+1,"")</f>
        <v/>
      </c>
      <c r="J211" s="146"/>
      <c r="K211" s="142"/>
      <c r="L211" s="142"/>
      <c r="M211" s="243"/>
      <c r="W211" s="3">
        <v>1</v>
      </c>
    </row>
    <row r="212" spans="2:23" ht="21" customHeight="1">
      <c r="B212" s="286"/>
      <c r="C212" s="121">
        <f>C11</f>
        <v>120</v>
      </c>
      <c r="D212" s="59" t="str" cm="1">
        <f t="array" ref="D212">IF(ROW()=ROW(D210),C213,INDEX(E210:E223,ROW()-ROW(D210)))</f>
        <v/>
      </c>
      <c r="E212" s="114" t="str">
        <f>IF(OR(D212="",C212="",C212&lt;=0,F212=""),"",TRIM(MID(D212,LEN(F212)+1+IF(MID(D212,LEN(F212)+1,1)=" ",1,0),99999)))</f>
        <v/>
      </c>
      <c r="F212" s="59" t="str">
        <f>IF(OR(G212="",G212=0,G212="0"),"",IF(LEN(G212)&lt;=C212,G212,IF(LEN(SUBSTITUTE(H212," ",""))=C212+1,LEFT(G212,C212),LEFT(G212,FIND("§",SUBSTITUTE(H212," ","§",LEN(H212)-LEN(SUBSTITUTE(H212," ",""))))-1))))</f>
        <v/>
      </c>
      <c r="G212" s="59" t="str">
        <f t="shared" si="9"/>
        <v/>
      </c>
      <c r="H212" s="59" t="str">
        <f>IF(OR(G212="",G212=0,G212="0"),"",LEFT(G212,C212+1))</f>
        <v/>
      </c>
      <c r="I212" s="117" t="str">
        <f>IF(LEN(TRIM(J212))&gt;0,MAX(I13:I211)+1,"")</f>
        <v/>
      </c>
      <c r="J212" s="146"/>
      <c r="K212" s="142"/>
      <c r="L212" s="142"/>
      <c r="M212" s="243"/>
      <c r="W212" s="3">
        <v>1</v>
      </c>
    </row>
    <row r="213" spans="2:23" ht="21" customHeight="1">
      <c r="B213" s="286"/>
      <c r="C213" s="70" t="str">
        <f>IF(UPPER(TRIM(C12))="X",C217,C211)</f>
        <v/>
      </c>
      <c r="D213" s="59" t="str" cm="1">
        <f t="array" ref="D213">IF(ROW()=ROW(D210),C213,INDEX(E210:E223,ROW()-ROW(D210)))</f>
        <v/>
      </c>
      <c r="E213" s="114" t="str">
        <f>IF(OR(D213="",C212="",C212&lt;=0,F213=""),"",TRIM(MID(D213,LEN(F213)+1+IF(MID(D213,LEN(F213)+1,1)=" ",1,0),99999)))</f>
        <v/>
      </c>
      <c r="F213" s="59" t="str">
        <f>IF(OR(G213="",G213=0,G213="0"),"",IF(LEN(G213)&lt;=C212,G213,IF(LEN(SUBSTITUTE(H213," ",""))=C212+1,LEFT(G213,C212),LEFT(G213,FIND("§",SUBSTITUTE(H213," ","§",LEN(H213)-LEN(SUBSTITUTE(H213," ",""))))-1))))</f>
        <v/>
      </c>
      <c r="G213" s="59" t="str">
        <f t="shared" si="9"/>
        <v/>
      </c>
      <c r="H213" s="59" t="str">
        <f>IF(OR(G213="",G213=0,G213="0"),"",LEFT(G213,C212+1))</f>
        <v/>
      </c>
      <c r="I213" s="117" t="str">
        <f>IF(LEN(TRIM(J213))&gt;0,MAX(I13:I212)+1,"")</f>
        <v/>
      </c>
      <c r="J213" s="146"/>
      <c r="K213" s="142"/>
      <c r="L213" s="142"/>
      <c r="M213" s="243"/>
      <c r="W213" s="3">
        <v>1</v>
      </c>
    </row>
    <row r="214" spans="2:23" ht="21" customHeight="1">
      <c r="B214" s="286"/>
      <c r="C214" s="123" t="str">
        <f>TRIM(SUBSTITUTE(SUBSTITUTE(SUBSTITUTE(SUBSTITUTE(SUBSTITUTE(SUBSTITUTE(SUBSTITUTE(SUBSTITUTE(SUBSTITUTE(SUBSTITUTE(C211,","," "),";"," "),":"," "),"!"," "),"?"," "),"…"," "),"»"," "),"«"," "),"/"," "),"."," "))</f>
        <v/>
      </c>
      <c r="D214" s="59" t="str" cm="1">
        <f t="array" ref="D214">IF(ROW()=ROW(D210),C213,INDEX(E210:E223,ROW()-ROW(D210)))</f>
        <v/>
      </c>
      <c r="E214" s="114" t="str">
        <f>IF(OR(D214="",C212="",C212&lt;=0,F214=""),"",TRIM(MID(D214,LEN(F214)+1+IF(MID(D214,LEN(F214)+1,1)=" ",1,0),99999)))</f>
        <v/>
      </c>
      <c r="F214" s="59" t="str">
        <f>IF(OR(G214="",G214=0,G214="0"),"",IF(LEN(G214)&lt;=C212,G214,IF(LEN(SUBSTITUTE(H214," ",""))=C212+1,LEFT(G214,C212),LEFT(G214,FIND("§",SUBSTITUTE(H214," ","§",LEN(H214)-LEN(SUBSTITUTE(H214," ",""))))-1))))</f>
        <v/>
      </c>
      <c r="G214" s="59" t="str">
        <f t="shared" si="9"/>
        <v/>
      </c>
      <c r="H214" s="59" t="str">
        <f>IF(OR(G214="",G214=0,G214="0"),"",LEFT(G214,C212+1))</f>
        <v/>
      </c>
      <c r="I214" s="117" t="str">
        <f>IF(LEN(TRIM(J214))&gt;0,MAX(I13:I213)+1,"")</f>
        <v/>
      </c>
      <c r="J214" s="146"/>
      <c r="K214" s="142"/>
      <c r="L214" s="142"/>
      <c r="M214" s="243"/>
      <c r="W214" s="3">
        <v>1</v>
      </c>
    </row>
    <row r="215" spans="2:23" ht="21" customHeight="1">
      <c r="B215" s="286"/>
      <c r="C215" s="59" t="str">
        <f>TRIM(SUBSTITUTE(SUBSTITUTE(SUBSTITUTE(SUBSTITUTE(SUBSTITUTE(SUBSTITUTE(SUBSTITUTE(SUBSTITUTE(C214,"("," "),")"," "),CHAR(34)," "),"-"," "),"_"," "),"&lt;"," "),"&gt;"," "),"="," "))</f>
        <v/>
      </c>
      <c r="D215" s="59" t="str" cm="1">
        <f t="array" ref="D215">IF(ROW()=ROW(D210),C213,INDEX(E210:E223,ROW()-ROW(D210)))</f>
        <v/>
      </c>
      <c r="E215" s="114" t="str">
        <f>IF(OR(D215="",C212="",C212&lt;=0,F215=""),"",TRIM(MID(D215,LEN(F215)+1+IF(MID(D215,LEN(F215)+1,1)=" ",1,0),99999)))</f>
        <v/>
      </c>
      <c r="F215" s="59" t="str">
        <f>IF(OR(G215="",G215=0,G215="0"),"",IF(LEN(G215)&lt;=C212,G215,IF(LEN(SUBSTITUTE(H215," ",""))=C212+1,LEFT(G215,C212),LEFT(G215,FIND("§",SUBSTITUTE(H215," ","§",LEN(H215)-LEN(SUBSTITUTE(H215," ",""))))-1))))</f>
        <v/>
      </c>
      <c r="G215" s="59" t="str">
        <f t="shared" si="9"/>
        <v/>
      </c>
      <c r="H215" s="59" t="str">
        <f>IF(OR(G215="",G215=0,G215="0"),"",LEFT(G215,C212+1))</f>
        <v/>
      </c>
      <c r="I215" s="117" t="str">
        <f>IF(LEN(TRIM(J215))&gt;0,MAX(I13:I214)+1,"")</f>
        <v/>
      </c>
      <c r="J215" s="146"/>
      <c r="K215" s="142"/>
      <c r="L215" s="142"/>
      <c r="M215" s="243"/>
      <c r="W215" s="3">
        <v>1</v>
      </c>
    </row>
    <row r="216" spans="2:23" ht="21" customHeight="1">
      <c r="B216" s="286"/>
      <c r="C216" s="70" t="str">
        <f>TRIM(SUBSTITUTE(SUBSTITUTE(SUBSTITUTE(SUBSTITUTE(C215,"►"," "),"▼"," "),"▲"," "),"◄"," "))</f>
        <v/>
      </c>
      <c r="D216" s="59" t="str" cm="1">
        <f t="array" ref="D216">IF(ROW()=ROW(D210),C213,INDEX(E210:E223,ROW()-ROW(D210)))</f>
        <v/>
      </c>
      <c r="E216" s="114" t="str">
        <f>IF(OR(D216="",C212="",C212&lt;=0,F216=""),"",TRIM(MID(D216,LEN(F216)+1+IF(MID(D216,LEN(F216)+1,1)=" ",1,0),99999)))</f>
        <v/>
      </c>
      <c r="F216" s="59" t="str">
        <f>IF(OR(G216="",G216=0,G216="0"),"",IF(LEN(G216)&lt;=C212,G216,IF(LEN(SUBSTITUTE(H216," ",""))=C212+1,LEFT(G216,C212),LEFT(G216,FIND("§",SUBSTITUTE(H216," ","§",LEN(H216)-LEN(SUBSTITUTE(H216," ",""))))-1))))</f>
        <v/>
      </c>
      <c r="G216" s="59" t="str">
        <f t="shared" si="9"/>
        <v/>
      </c>
      <c r="H216" s="59" t="str">
        <f>IF(OR(G216="",G216=0,G216="0"),"",LEFT(G216,C212+1))</f>
        <v/>
      </c>
      <c r="I216" s="117" t="str">
        <f>IF(LEN(TRIM(J216))&gt;0,MAX(I13:I215)+1,"")</f>
        <v/>
      </c>
      <c r="J216" s="146"/>
      <c r="K216" s="142"/>
      <c r="L216" s="142"/>
      <c r="M216" s="243"/>
      <c r="W216" s="3">
        <v>1</v>
      </c>
    </row>
    <row r="217" spans="2:23" ht="21" customHeight="1">
      <c r="B217" s="286"/>
      <c r="C217" s="70" t="str">
        <f>TRIM(SUBSTITUTE(SUBSTITUTE(C216,"“"," "),"”"," "))</f>
        <v/>
      </c>
      <c r="D217" s="59" t="str" cm="1">
        <f t="array" ref="D217">IF(ROW()=ROW(D210),C213,INDEX(E210:E223,ROW()-ROW(D210)))</f>
        <v/>
      </c>
      <c r="E217" s="114" t="str">
        <f>IF(OR(D217="",C212="",C212&lt;=0,F217=""),"",TRIM(MID(D217,LEN(F217)+1+IF(MID(D217,LEN(F217)+1,1)=" ",1,0),99999)))</f>
        <v/>
      </c>
      <c r="F217" s="59" t="str">
        <f>IF(OR(G217="",G217=0,G217="0"),"",IF(LEN(G217)&lt;=C212,G217,IF(LEN(SUBSTITUTE(H217," ",""))=C212+1,LEFT(G217,C212),LEFT(G217,FIND("§",SUBSTITUTE(H217," ","§",LEN(H217)-LEN(SUBSTITUTE(H217," ",""))))-1))))</f>
        <v/>
      </c>
      <c r="G217" s="59" t="str">
        <f t="shared" si="9"/>
        <v/>
      </c>
      <c r="H217" s="59" t="str">
        <f>IF(OR(G217="",G217=0,G217="0"),"",LEFT(G217,C212+1))</f>
        <v/>
      </c>
      <c r="I217" s="117" t="str">
        <f>IF(LEN(TRIM(J217))&gt;0,MAX(I13:I216)+1,"")</f>
        <v/>
      </c>
      <c r="J217" s="146"/>
      <c r="K217" s="142"/>
      <c r="L217" s="142"/>
      <c r="M217" s="243"/>
      <c r="W217" s="3">
        <v>1</v>
      </c>
    </row>
    <row r="218" spans="2:23" ht="21" customHeight="1">
      <c r="B218" s="286"/>
      <c r="C218" s="70"/>
      <c r="D218" s="59" t="str" cm="1">
        <f t="array" ref="D218">IF(ROW()=ROW(D210),C213,INDEX(E210:E223,ROW()-ROW(D210)))</f>
        <v/>
      </c>
      <c r="E218" s="114" t="str">
        <f>IF(OR(D218="",C212="",C212&lt;=0,F218=""),"",TRIM(MID(D218,LEN(F218)+1+IF(MID(D218,LEN(F218)+1,1)=" ",1,0),99999)))</f>
        <v/>
      </c>
      <c r="F218" s="59" t="str">
        <f>IF(OR(G218="",G218=0,G218="0"),"",IF(LEN(G218)&lt;=C212,G218,IF(LEN(SUBSTITUTE(H218," ",""))=C212+1,LEFT(G218,C212),LEFT(G218,FIND("§",SUBSTITUTE(H218," ","§",LEN(H218)-LEN(SUBSTITUTE(H218," ",""))))-1))))</f>
        <v/>
      </c>
      <c r="G218" s="59" t="str">
        <f t="shared" si="9"/>
        <v/>
      </c>
      <c r="H218" s="59" t="str">
        <f>IF(OR(G218="",G218=0,G218="0"),"",LEFT(G218,C212+1))</f>
        <v/>
      </c>
      <c r="I218" s="117" t="str">
        <f>IF(LEN(TRIM(J218))&gt;0,MAX(I13:I217)+1,"")</f>
        <v/>
      </c>
      <c r="J218" s="146"/>
      <c r="K218" s="142"/>
      <c r="L218" s="142"/>
      <c r="M218" s="243"/>
      <c r="W218" s="3">
        <v>1</v>
      </c>
    </row>
    <row r="219" spans="2:23" ht="21" customHeight="1">
      <c r="B219" s="286"/>
      <c r="C219" s="70"/>
      <c r="D219" s="59" t="str" cm="1">
        <f t="array" ref="D219">IF(ROW()=ROW(D210),C213,INDEX(E210:E223,ROW()-ROW(D210)))</f>
        <v/>
      </c>
      <c r="E219" s="114" t="str">
        <f>IF(OR(D219="",C212="",C212&lt;=0,F219=""),"",TRIM(MID(D219,LEN(F219)+1+IF(MID(D219,LEN(F219)+1,1)=" ",1,0),99999)))</f>
        <v/>
      </c>
      <c r="F219" s="59" t="str">
        <f>IF(OR(G219="",G219=0,G219="0"),"",IF(LEN(G219)&lt;=C212,G219,IF(LEN(SUBSTITUTE(H219," ",""))=C212+1,LEFT(G219,C212),LEFT(G219,FIND("§",SUBSTITUTE(H219," ","§",LEN(H219)-LEN(SUBSTITUTE(H219," ",""))))-1))))</f>
        <v/>
      </c>
      <c r="G219" s="59" t="str">
        <f t="shared" si="9"/>
        <v/>
      </c>
      <c r="H219" s="59" t="str">
        <f>IF(OR(G219="",G219=0,G219="0"),"",LEFT(G219,C212+1))</f>
        <v/>
      </c>
      <c r="I219" s="117" t="str">
        <f>IF(LEN(TRIM(J219))&gt;0,MAX(I13:I218)+1,"")</f>
        <v/>
      </c>
      <c r="J219" s="146"/>
      <c r="K219" s="142"/>
      <c r="L219" s="142"/>
      <c r="M219" s="243"/>
      <c r="W219" s="3">
        <v>1</v>
      </c>
    </row>
    <row r="220" spans="2:23" ht="21" customHeight="1">
      <c r="B220" s="286"/>
      <c r="C220" s="70"/>
      <c r="D220" s="59" t="str" cm="1">
        <f t="array" ref="D220">IF(ROW()=ROW(D210),C213,INDEX(E210:E223,ROW()-ROW(D210)))</f>
        <v/>
      </c>
      <c r="E220" s="114" t="str">
        <f>IF(OR(D220="",C212="",C212&lt;=0,F220=""),"",TRIM(MID(D220,LEN(F220)+1+IF(MID(D220,LEN(F220)+1,1)=" ",1,0),99999)))</f>
        <v/>
      </c>
      <c r="F220" s="59" t="str">
        <f>IF(OR(G220="",G220=0,G220="0"),"",IF(LEN(G220)&lt;=C212,G220,IF(LEN(SUBSTITUTE(H220," ",""))=C212+1,LEFT(G220,C212),LEFT(G220,FIND("§",SUBSTITUTE(H220," ","§",LEN(H220)-LEN(SUBSTITUTE(H220," ",""))))-1))))</f>
        <v/>
      </c>
      <c r="G220" s="59" t="str">
        <f t="shared" si="9"/>
        <v/>
      </c>
      <c r="H220" s="59" t="str">
        <f>IF(OR(G220="",G220=0,G220="0"),"",LEFT(G220,C212+1))</f>
        <v/>
      </c>
      <c r="I220" s="117" t="str">
        <f>IF(LEN(TRIM(J220))&gt;0,MAX(I13:I219)+1,"")</f>
        <v/>
      </c>
      <c r="J220" s="146"/>
      <c r="K220" s="142"/>
      <c r="L220" s="142"/>
      <c r="M220" s="243"/>
      <c r="W220" s="3">
        <v>1</v>
      </c>
    </row>
    <row r="221" spans="2:23" ht="21" customHeight="1">
      <c r="B221" s="286"/>
      <c r="C221" s="70"/>
      <c r="D221" s="59" t="str" cm="1">
        <f t="array" ref="D221">IF(ROW()=ROW(D210),C213,INDEX(E210:E223,ROW()-ROW(D210)))</f>
        <v/>
      </c>
      <c r="E221" s="114" t="str">
        <f>IF(OR(D221="",C212="",C212&lt;=0,F221=""),"",TRIM(MID(D221,LEN(F221)+1+IF(MID(D221,LEN(F221)+1,1)=" ",1,0),99999)))</f>
        <v/>
      </c>
      <c r="F221" s="59" t="str">
        <f>IF(OR(G221="",G221=0,G221="0"),"",IF(LEN(G221)&lt;=C212,G221,IF(LEN(SUBSTITUTE(H221," ",""))=C212+1,LEFT(G221,C212),LEFT(G221,FIND("§",SUBSTITUTE(H221," ","§",LEN(H221)-LEN(SUBSTITUTE(H221," ",""))))-1))))</f>
        <v/>
      </c>
      <c r="G221" s="59" t="str">
        <f t="shared" si="9"/>
        <v/>
      </c>
      <c r="H221" s="59" t="str">
        <f>IF(OR(G221="",G221=0,G221="0"),"",LEFT(G221,C212+1))</f>
        <v/>
      </c>
      <c r="I221" s="117" t="str">
        <f>IF(LEN(TRIM(J221))&gt;0,MAX(I13:I220)+1,"")</f>
        <v/>
      </c>
      <c r="J221" s="146"/>
      <c r="K221" s="142"/>
      <c r="L221" s="142"/>
      <c r="M221" s="243"/>
      <c r="W221" s="3">
        <v>1</v>
      </c>
    </row>
    <row r="222" spans="2:23" ht="21" customHeight="1">
      <c r="B222" s="286"/>
      <c r="C222" s="70"/>
      <c r="D222" s="59" t="str" cm="1">
        <f t="array" ref="D222">IF(ROW()=ROW(D210),C213,INDEX(E210:E223,ROW()-ROW(D210)))</f>
        <v/>
      </c>
      <c r="E222" s="114" t="str">
        <f>IF(OR(D222="",C212="",C212&lt;=0,F222=""),"",TRIM(MID(D222,LEN(F222)+1+IF(MID(D222,LEN(F222)+1,1)=" ",1,0),99999)))</f>
        <v/>
      </c>
      <c r="F222" s="59" t="str">
        <f>IF(OR(G222="",G222=0,G222="0"),"",IF(LEN(G222)&lt;=C212,G222,IF(LEN(SUBSTITUTE(H222," ",""))=C212+1,LEFT(G222,C212),LEFT(G222,FIND("§",SUBSTITUTE(H222," ","§",LEN(H222)-LEN(SUBSTITUTE(H222," ",""))))-1))))</f>
        <v/>
      </c>
      <c r="G222" s="59" t="str">
        <f t="shared" si="9"/>
        <v/>
      </c>
      <c r="H222" s="59" t="str">
        <f>IF(OR(G222="",G222=0,G222="0"),"",LEFT(G222,C212+1))</f>
        <v/>
      </c>
      <c r="I222" s="117" t="str">
        <f>IF(LEN(TRIM(J222))&gt;0,MAX(I13:I221)+1,"")</f>
        <v/>
      </c>
      <c r="J222" s="146"/>
      <c r="K222" s="142"/>
      <c r="L222" s="142"/>
      <c r="M222" s="243"/>
      <c r="W222" s="3">
        <v>1</v>
      </c>
    </row>
    <row r="223" spans="2:23" ht="21" customHeight="1">
      <c r="B223" s="286"/>
      <c r="C223" s="70"/>
      <c r="D223" s="59" t="str" cm="1">
        <f t="array" ref="D223">IF(ROW()=ROW(D210),C213,INDEX(E210:E223,ROW()-ROW(D210)))</f>
        <v/>
      </c>
      <c r="E223" s="114" t="str">
        <f>IF(OR(D223="",C212="",C212&lt;=0,F223=""),"",TRIM(MID(D223,LEN(F223)+1+IF(MID(D223,LEN(F223)+1,1)=" ",1,0),99999)))</f>
        <v/>
      </c>
      <c r="F223" s="59" t="str">
        <f>IF(OR(G223="",G223=0,G223="0"),"",IF(LEN(G223)&lt;=C212,G223,IF(LEN(SUBSTITUTE(H223," ",""))=C212+1,LEFT(G223,C212),LEFT(G223,FIND("§",SUBSTITUTE(H223," ","§",LEN(H223)-LEN(SUBSTITUTE(H223," ",""))))-1))))</f>
        <v/>
      </c>
      <c r="G223" s="59" t="str">
        <f t="shared" si="9"/>
        <v/>
      </c>
      <c r="H223" s="59" t="str">
        <f>IF(OR(G223="",G223=0,G223="0"),"",LEFT(G223,C212+1))</f>
        <v/>
      </c>
      <c r="I223" s="117" t="str">
        <f>IF(LEN(TRIM(J223))&gt;0,MAX(I13:I222)+1,"")</f>
        <v/>
      </c>
      <c r="J223" s="146"/>
      <c r="K223" s="142"/>
      <c r="L223" s="142"/>
      <c r="M223" s="243"/>
      <c r="W223" s="3">
        <v>1</v>
      </c>
    </row>
    <row r="224" spans="2:23" ht="21" customHeight="1">
      <c r="B224" s="286"/>
      <c r="C224" s="113" t="str">
        <f>IF(TRIM(SUBSTITUTE(K29,CHAR(160),""))="","",K29)</f>
        <v>6. Portez à ébullition, puis baissez le feu et laissez mijoter à feu doux pendant environ 3 heures, en remuant de temps en temps. La viande doit être tendre et la sauce onctueuse.</v>
      </c>
      <c r="D224" s="59" t="str" cm="1">
        <f t="array" ref="D224">IF(ROW()=ROW(D224),C227,INDEX(E224:E237,ROW()-ROW(D224)))</f>
        <v>6. Portez à ébullition, puis baissez le feu et laissez mijoter à feu doux pendant environ 3 heures, en remuant de temps en temps. La viande doit être tendre et la sauce onctueuse.</v>
      </c>
      <c r="E224" s="114" t="str">
        <f>IF(OR(D224="",C226="",C226&lt;=0,F224=""),"",TRIM(MID(D224,LEN(F224)+1+IF(MID(D224,LEN(F224)+1,1)=" ",1,0),99999)))</f>
        <v>en temps. La viande doit être tendre et la sauce onctueuse.</v>
      </c>
      <c r="F224" s="59" t="str">
        <f>IF(OR(G224="",G224=0,G224="0"),"",IF(LEN(G224)&lt;=C226,G224,IF(LEN(SUBSTITUTE(H224," ",""))=C226+1,LEFT(G224,C226),LEFT(G224,FIND("§",SUBSTITUTE(H224," ","§",LEN(H224)-LEN(SUBSTITUTE(H224," ",""))))-1))))</f>
        <v>6. Portez à ébullition, puis baissez le feu et laissez mijoter à feu doux pendant environ 3 heures, en remuant de temps</v>
      </c>
      <c r="G224" s="59" t="str">
        <f t="shared" si="9"/>
        <v>6. Portez à ébullition, puis baissez le feu et laissez mijoter à feu doux pendant environ 3 heures, en remuant de temps en temps. La viande doit être tendre et la sauce onctueuse.</v>
      </c>
      <c r="H224" s="59" t="str">
        <f>IF(OR(G224="",G224=0,G224="0"),"",LEFT(G224,C226+1))</f>
        <v>6. Portez à ébullition, puis baissez le feu et laissez mijoter à feu doux pendant environ 3 heures, en remuant de temps e</v>
      </c>
      <c r="I224" s="117" t="str">
        <f>IF(LEN(TRIM(J224))&gt;0,MAX(I13:I223)+1,"")</f>
        <v/>
      </c>
      <c r="J224" s="146"/>
      <c r="K224" s="142"/>
      <c r="L224" s="142"/>
      <c r="M224" s="243"/>
      <c r="W224" s="3">
        <v>1</v>
      </c>
    </row>
    <row r="225" spans="2:23" ht="21" customHeight="1">
      <c r="B225" s="286"/>
      <c r="C225" s="70" t="str">
        <f>TRIM(SUBSTITUTE(SUBSTITUTE(SUBSTITUTE(SUBSTITUTE(SUBSTITUTE(SUBSTITUTE(SUBSTITUTE(SUBSTITUTE(SUBSTITUTE(CLEAN(IF(OR(LEFT(C224,1)="-",LEFT(C224,1)="="),MID(C224,2,99999),C224)),"—","-"),"–","-"),CHAR(160)," "),CHAR(9)," "),CHAR(13)," "),CHAR(10)," ")," "," ")," "," ")," "," "))</f>
        <v>6. Portez à ébullition, puis baissez le feu et laissez mijoter à feu doux pendant environ 3 heures, en remuant de temps en temps. La viande doit être tendre et la sauce onctueuse.</v>
      </c>
      <c r="D225" s="59" t="str" cm="1">
        <f t="array" ref="D225">IF(ROW()=ROW(D224),C227,INDEX(E224:E237,ROW()-ROW(D224)))</f>
        <v>en temps. La viande doit être tendre et la sauce onctueuse.</v>
      </c>
      <c r="E225" s="114" t="str">
        <f>IF(OR(D225="",C226="",C226&lt;=0,F225=""),"",TRIM(MID(D225,LEN(F225)+1+IF(MID(D225,LEN(F225)+1,1)=" ",1,0),99999)))</f>
        <v/>
      </c>
      <c r="F225" s="59" t="str">
        <f>IF(OR(G225="",G225=0,G225="0"),"",IF(LEN(G225)&lt;=C226,G225,IF(LEN(SUBSTITUTE(H225," ",""))=C226+1,LEFT(G225,C226),LEFT(G225,FIND("§",SUBSTITUTE(H225," ","§",LEN(H225)-LEN(SUBSTITUTE(H225," ",""))))-1))))</f>
        <v>en temps. La viande doit être tendre et la sauce onctueuse.</v>
      </c>
      <c r="G225" s="59" t="str">
        <f t="shared" si="9"/>
        <v>en temps. La viande doit être tendre et la sauce onctueuse.</v>
      </c>
      <c r="H225" s="59" t="str">
        <f>IF(OR(G225="",G225=0,G225="0"),"",LEFT(G225,C226+1))</f>
        <v>en temps. La viande doit être tendre et la sauce onctueuse.</v>
      </c>
      <c r="I225" s="117" t="str">
        <f>IF(LEN(TRIM(J225))&gt;0,MAX(I13:I224)+1,"")</f>
        <v/>
      </c>
      <c r="J225" s="146"/>
      <c r="K225" s="142"/>
      <c r="L225" s="142"/>
      <c r="M225" s="243"/>
      <c r="W225" s="3">
        <v>1</v>
      </c>
    </row>
    <row r="226" spans="2:23" ht="21" customHeight="1">
      <c r="B226" s="286"/>
      <c r="C226" s="121">
        <f>C11</f>
        <v>120</v>
      </c>
      <c r="D226" s="59" t="str" cm="1">
        <f t="array" ref="D226">IF(ROW()=ROW(D224),C227,INDEX(E224:E237,ROW()-ROW(D224)))</f>
        <v/>
      </c>
      <c r="E226" s="114" t="str">
        <f>IF(OR(D226="",C226="",C226&lt;=0,F226=""),"",TRIM(MID(D226,LEN(F226)+1+IF(MID(D226,LEN(F226)+1,1)=" ",1,0),99999)))</f>
        <v/>
      </c>
      <c r="F226" s="59" t="str">
        <f>IF(OR(G226="",G226=0,G226="0"),"",IF(LEN(G226)&lt;=C226,G226,IF(LEN(SUBSTITUTE(H226," ",""))=C226+1,LEFT(G226,C226),LEFT(G226,FIND("§",SUBSTITUTE(H226," ","§",LEN(H226)-LEN(SUBSTITUTE(H226," ",""))))-1))))</f>
        <v/>
      </c>
      <c r="G226" s="59" t="str">
        <f t="shared" si="9"/>
        <v/>
      </c>
      <c r="H226" s="59" t="str">
        <f>IF(OR(G226="",G226=0,G226="0"),"",LEFT(G226,C226+1))</f>
        <v/>
      </c>
      <c r="I226" s="117" t="str">
        <f>IF(LEN(TRIM(J226))&gt;0,MAX(I13:I225)+1,"")</f>
        <v/>
      </c>
      <c r="J226" s="146"/>
      <c r="K226" s="142"/>
      <c r="L226" s="142"/>
      <c r="M226" s="243"/>
      <c r="W226" s="3">
        <v>1</v>
      </c>
    </row>
    <row r="227" spans="2:23" ht="21" customHeight="1">
      <c r="B227" s="286"/>
      <c r="C227" s="70" t="str">
        <f>IF(UPPER(TRIM(C12))="X",C231,C225)</f>
        <v>6. Portez à ébullition, puis baissez le feu et laissez mijoter à feu doux pendant environ 3 heures, en remuant de temps en temps. La viande doit être tendre et la sauce onctueuse.</v>
      </c>
      <c r="D227" s="59" t="str" cm="1">
        <f t="array" ref="D227">IF(ROW()=ROW(D224),C227,INDEX(E224:E237,ROW()-ROW(D224)))</f>
        <v/>
      </c>
      <c r="E227" s="114" t="str">
        <f>IF(OR(D227="",C226="",C226&lt;=0,F227=""),"",TRIM(MID(D227,LEN(F227)+1+IF(MID(D227,LEN(F227)+1,1)=" ",1,0),99999)))</f>
        <v/>
      </c>
      <c r="F227" s="59" t="str">
        <f>IF(OR(G227="",G227=0,G227="0"),"",IF(LEN(G227)&lt;=C226,G227,IF(LEN(SUBSTITUTE(H227," ",""))=C226+1,LEFT(G227,C226),LEFT(G227,FIND("§",SUBSTITUTE(H227," ","§",LEN(H227)-LEN(SUBSTITUTE(H227," ",""))))-1))))</f>
        <v/>
      </c>
      <c r="G227" s="59" t="str">
        <f t="shared" si="9"/>
        <v/>
      </c>
      <c r="H227" s="59" t="str">
        <f>IF(OR(G227="",G227=0,G227="0"),"",LEFT(G227,C226+1))</f>
        <v/>
      </c>
      <c r="I227" s="117" t="str">
        <f>IF(LEN(TRIM(J227))&gt;0,MAX(I13:I226)+1,"")</f>
        <v/>
      </c>
      <c r="J227" s="146"/>
      <c r="K227" s="142"/>
      <c r="L227" s="142"/>
      <c r="M227" s="243"/>
      <c r="W227" s="3">
        <v>1</v>
      </c>
    </row>
    <row r="228" spans="2:23" ht="21" customHeight="1">
      <c r="B228" s="286"/>
      <c r="C228" s="123" t="str">
        <f>TRIM(SUBSTITUTE(SUBSTITUTE(SUBSTITUTE(SUBSTITUTE(SUBSTITUTE(SUBSTITUTE(SUBSTITUTE(SUBSTITUTE(SUBSTITUTE(SUBSTITUTE(C225,","," "),";"," "),":"," "),"!"," "),"?"," "),"…"," "),"»"," "),"«"," "),"/"," "),"."," "))</f>
        <v>6 Portez à ébullition puis baissez le feu et laissez mijoter à feu doux pendant environ 3 heures en remuant de temps en temps La viande doit être tendre et la sauce onctueuse</v>
      </c>
      <c r="D228" s="59" t="str" cm="1">
        <f t="array" ref="D228">IF(ROW()=ROW(D224),C227,INDEX(E224:E237,ROW()-ROW(D224)))</f>
        <v/>
      </c>
      <c r="E228" s="114" t="str">
        <f>IF(OR(D228="",C226="",C226&lt;=0,F228=""),"",TRIM(MID(D228,LEN(F228)+1+IF(MID(D228,LEN(F228)+1,1)=" ",1,0),99999)))</f>
        <v/>
      </c>
      <c r="F228" s="59" t="str">
        <f>IF(OR(G228="",G228=0,G228="0"),"",IF(LEN(G228)&lt;=C226,G228,IF(LEN(SUBSTITUTE(H228," ",""))=C226+1,LEFT(G228,C226),LEFT(G228,FIND("§",SUBSTITUTE(H228," ","§",LEN(H228)-LEN(SUBSTITUTE(H228," ",""))))-1))))</f>
        <v/>
      </c>
      <c r="G228" s="59" t="str">
        <f t="shared" si="9"/>
        <v/>
      </c>
      <c r="H228" s="59" t="str">
        <f>IF(OR(G228="",G228=0,G228="0"),"",LEFT(G228,C226+1))</f>
        <v/>
      </c>
      <c r="I228" s="117" t="str">
        <f>IF(LEN(TRIM(J228))&gt;0,MAX(I13:I227)+1,"")</f>
        <v/>
      </c>
      <c r="J228" s="146"/>
      <c r="K228" s="142"/>
      <c r="L228" s="142"/>
      <c r="M228" s="243"/>
      <c r="W228" s="3">
        <v>1</v>
      </c>
    </row>
    <row r="229" spans="2:23" ht="21" customHeight="1">
      <c r="B229" s="286"/>
      <c r="C229" s="59" t="str">
        <f>TRIM(SUBSTITUTE(SUBSTITUTE(SUBSTITUTE(SUBSTITUTE(SUBSTITUTE(SUBSTITUTE(SUBSTITUTE(SUBSTITUTE(C228,"("," "),")"," "),CHAR(34)," "),"-"," "),"_"," "),"&lt;"," "),"&gt;"," "),"="," "))</f>
        <v>6 Portez à ébullition puis baissez le feu et laissez mijoter à feu doux pendant environ 3 heures en remuant de temps en temps La viande doit être tendre et la sauce onctueuse</v>
      </c>
      <c r="D229" s="59" t="str" cm="1">
        <f t="array" ref="D229">IF(ROW()=ROW(D224),C227,INDEX(E224:E237,ROW()-ROW(D224)))</f>
        <v/>
      </c>
      <c r="E229" s="114" t="str">
        <f>IF(OR(D229="",C226="",C226&lt;=0,F229=""),"",TRIM(MID(D229,LEN(F229)+1+IF(MID(D229,LEN(F229)+1,1)=" ",1,0),99999)))</f>
        <v/>
      </c>
      <c r="F229" s="59" t="str">
        <f>IF(OR(G229="",G229=0,G229="0"),"",IF(LEN(G229)&lt;=C226,G229,IF(LEN(SUBSTITUTE(H229," ",""))=C226+1,LEFT(G229,C226),LEFT(G229,FIND("§",SUBSTITUTE(H229," ","§",LEN(H229)-LEN(SUBSTITUTE(H229," ",""))))-1))))</f>
        <v/>
      </c>
      <c r="G229" s="59" t="str">
        <f t="shared" si="9"/>
        <v/>
      </c>
      <c r="H229" s="59" t="str">
        <f>IF(OR(G229="",G229=0,G229="0"),"",LEFT(G229,C226+1))</f>
        <v/>
      </c>
      <c r="I229" s="117" t="str">
        <f>IF(LEN(TRIM(J229))&gt;0,MAX(I13:I228)+1,"")</f>
        <v/>
      </c>
      <c r="J229" s="146"/>
      <c r="K229" s="142"/>
      <c r="L229" s="142"/>
      <c r="M229" s="243"/>
      <c r="W229" s="3">
        <v>1</v>
      </c>
    </row>
    <row r="230" spans="2:23" ht="21" customHeight="1">
      <c r="B230" s="286"/>
      <c r="C230" s="70" t="str">
        <f>TRIM(SUBSTITUTE(SUBSTITUTE(SUBSTITUTE(SUBSTITUTE(C229,"►"," "),"▼"," "),"▲"," "),"◄"," "))</f>
        <v>6 Portez à ébullition puis baissez le feu et laissez mijoter à feu doux pendant environ 3 heures en remuant de temps en temps La viande doit être tendre et la sauce onctueuse</v>
      </c>
      <c r="D230" s="59" t="str" cm="1">
        <f t="array" ref="D230">IF(ROW()=ROW(D224),C227,INDEX(E224:E237,ROW()-ROW(D224)))</f>
        <v/>
      </c>
      <c r="E230" s="114" t="str">
        <f>IF(OR(D230="",C226="",C226&lt;=0,F230=""),"",TRIM(MID(D230,LEN(F230)+1+IF(MID(D230,LEN(F230)+1,1)=" ",1,0),99999)))</f>
        <v/>
      </c>
      <c r="F230" s="59" t="str">
        <f>IF(OR(G230="",G230=0,G230="0"),"",IF(LEN(G230)&lt;=C226,G230,IF(LEN(SUBSTITUTE(H230," ",""))=C226+1,LEFT(G230,C226),LEFT(G230,FIND("§",SUBSTITUTE(H230," ","§",LEN(H230)-LEN(SUBSTITUTE(H230," ",""))))-1))))</f>
        <v/>
      </c>
      <c r="G230" s="59" t="str">
        <f t="shared" si="9"/>
        <v/>
      </c>
      <c r="H230" s="59" t="str">
        <f>IF(OR(G230="",G230=0,G230="0"),"",LEFT(G230,C226+1))</f>
        <v/>
      </c>
      <c r="I230" s="117" t="str">
        <f>IF(LEN(TRIM(J230))&gt;0,MAX(I13:I229)+1,"")</f>
        <v/>
      </c>
      <c r="J230" s="146"/>
      <c r="K230" s="142"/>
      <c r="L230" s="142"/>
      <c r="M230" s="243"/>
      <c r="W230" s="3">
        <v>1</v>
      </c>
    </row>
    <row r="231" spans="2:23" ht="21" customHeight="1">
      <c r="B231" s="286"/>
      <c r="C231" s="70" t="str">
        <f>TRIM(SUBSTITUTE(SUBSTITUTE(C230,"“"," "),"”"," "))</f>
        <v>6 Portez à ébullition puis baissez le feu et laissez mijoter à feu doux pendant environ 3 heures en remuant de temps en temps La viande doit être tendre et la sauce onctueuse</v>
      </c>
      <c r="D231" s="59" t="str" cm="1">
        <f t="array" ref="D231">IF(ROW()=ROW(D224),C227,INDEX(E224:E237,ROW()-ROW(D224)))</f>
        <v/>
      </c>
      <c r="E231" s="114" t="str">
        <f>IF(OR(D231="",C226="",C226&lt;=0,F231=""),"",TRIM(MID(D231,LEN(F231)+1+IF(MID(D231,LEN(F231)+1,1)=" ",1,0),99999)))</f>
        <v/>
      </c>
      <c r="F231" s="59" t="str">
        <f>IF(OR(G231="",G231=0,G231="0"),"",IF(LEN(G231)&lt;=C226,G231,IF(LEN(SUBSTITUTE(H231," ",""))=C226+1,LEFT(G231,C226),LEFT(G231,FIND("§",SUBSTITUTE(H231," ","§",LEN(H231)-LEN(SUBSTITUTE(H231," ",""))))-1))))</f>
        <v/>
      </c>
      <c r="G231" s="59" t="str">
        <f t="shared" si="9"/>
        <v/>
      </c>
      <c r="H231" s="59" t="str">
        <f>IF(OR(G231="",G231=0,G231="0"),"",LEFT(G231,C226+1))</f>
        <v/>
      </c>
      <c r="I231" s="117" t="str">
        <f>IF(LEN(TRIM(J231))&gt;0,MAX(I13:I230)+1,"")</f>
        <v/>
      </c>
      <c r="J231" s="146"/>
      <c r="K231" s="142"/>
      <c r="L231" s="142"/>
      <c r="M231" s="243"/>
      <c r="W231" s="3">
        <v>1</v>
      </c>
    </row>
    <row r="232" spans="2:23" ht="21" customHeight="1">
      <c r="B232" s="286"/>
      <c r="C232" s="70"/>
      <c r="D232" s="59" t="str" cm="1">
        <f t="array" ref="D232">IF(ROW()=ROW(D224),C227,INDEX(E224:E237,ROW()-ROW(D224)))</f>
        <v/>
      </c>
      <c r="E232" s="114" t="str">
        <f>IF(OR(D232="",C226="",C226&lt;=0,F232=""),"",TRIM(MID(D232,LEN(F232)+1+IF(MID(D232,LEN(F232)+1,1)=" ",1,0),99999)))</f>
        <v/>
      </c>
      <c r="F232" s="59" t="str">
        <f>IF(OR(G232="",G232=0,G232="0"),"",IF(LEN(G232)&lt;=C226,G232,IF(LEN(SUBSTITUTE(H232," ",""))=C226+1,LEFT(G232,C226),LEFT(G232,FIND("§",SUBSTITUTE(H232," ","§",LEN(H232)-LEN(SUBSTITUTE(H232," ",""))))-1))))</f>
        <v/>
      </c>
      <c r="G232" s="59" t="str">
        <f t="shared" si="9"/>
        <v/>
      </c>
      <c r="H232" s="59" t="str">
        <f>IF(OR(G232="",G232=0,G232="0"),"",LEFT(G232,C226+1))</f>
        <v/>
      </c>
      <c r="I232" s="117" t="str">
        <f>IF(LEN(TRIM(J232))&gt;0,MAX(I13:I231)+1,"")</f>
        <v/>
      </c>
      <c r="J232" s="146"/>
      <c r="K232" s="142"/>
      <c r="L232" s="142"/>
      <c r="M232" s="243"/>
      <c r="W232" s="3">
        <v>1</v>
      </c>
    </row>
    <row r="233" spans="2:23" ht="21" customHeight="1">
      <c r="B233" s="286"/>
      <c r="C233" s="70"/>
      <c r="D233" s="59" t="str" cm="1">
        <f t="array" ref="D233">IF(ROW()=ROW(D224),C227,INDEX(E224:E237,ROW()-ROW(D224)))</f>
        <v/>
      </c>
      <c r="E233" s="114" t="str">
        <f>IF(OR(D233="",C226="",C226&lt;=0,F233=""),"",TRIM(MID(D233,LEN(F233)+1+IF(MID(D233,LEN(F233)+1,1)=" ",1,0),99999)))</f>
        <v/>
      </c>
      <c r="F233" s="59" t="str">
        <f>IF(OR(G233="",G233=0,G233="0"),"",IF(LEN(G233)&lt;=C226,G233,IF(LEN(SUBSTITUTE(H233," ",""))=C226+1,LEFT(G233,C226),LEFT(G233,FIND("§",SUBSTITUTE(H233," ","§",LEN(H233)-LEN(SUBSTITUTE(H233," ",""))))-1))))</f>
        <v/>
      </c>
      <c r="G233" s="59" t="str">
        <f t="shared" si="9"/>
        <v/>
      </c>
      <c r="H233" s="59" t="str">
        <f>IF(OR(G233="",G233=0,G233="0"),"",LEFT(G233,C226+1))</f>
        <v/>
      </c>
      <c r="I233" s="117" t="str">
        <f>IF(LEN(TRIM(J233))&gt;0,MAX(I13:I232)+1,"")</f>
        <v/>
      </c>
      <c r="J233" s="146"/>
      <c r="K233" s="142"/>
      <c r="L233" s="142"/>
      <c r="M233" s="243"/>
      <c r="W233" s="3">
        <v>1</v>
      </c>
    </row>
    <row r="234" spans="2:23" ht="21" customHeight="1">
      <c r="B234" s="286"/>
      <c r="C234" s="70"/>
      <c r="D234" s="59" t="str" cm="1">
        <f t="array" ref="D234">IF(ROW()=ROW(D224),C227,INDEX(E224:E237,ROW()-ROW(D224)))</f>
        <v/>
      </c>
      <c r="E234" s="114" t="str">
        <f>IF(OR(D234="",C226="",C226&lt;=0,F234=""),"",TRIM(MID(D234,LEN(F234)+1+IF(MID(D234,LEN(F234)+1,1)=" ",1,0),99999)))</f>
        <v/>
      </c>
      <c r="F234" s="59" t="str">
        <f>IF(OR(G234="",G234=0,G234="0"),"",IF(LEN(G234)&lt;=C226,G234,IF(LEN(SUBSTITUTE(H234," ",""))=C226+1,LEFT(G234,C226),LEFT(G234,FIND("§",SUBSTITUTE(H234," ","§",LEN(H234)-LEN(SUBSTITUTE(H234," ",""))))-1))))</f>
        <v/>
      </c>
      <c r="G234" s="59" t="str">
        <f t="shared" si="9"/>
        <v/>
      </c>
      <c r="H234" s="59" t="str">
        <f>IF(OR(G234="",G234=0,G234="0"),"",LEFT(G234,C226+1))</f>
        <v/>
      </c>
      <c r="I234" s="117" t="str">
        <f>IF(LEN(TRIM(J234))&gt;0,MAX(I13:I233)+1,"")</f>
        <v/>
      </c>
      <c r="J234" s="146"/>
      <c r="K234" s="142"/>
      <c r="L234" s="142"/>
      <c r="M234" s="243"/>
      <c r="W234" s="3">
        <v>1</v>
      </c>
    </row>
    <row r="235" spans="2:23" ht="21" customHeight="1">
      <c r="B235" s="286"/>
      <c r="C235" s="70"/>
      <c r="D235" s="59" t="str" cm="1">
        <f t="array" ref="D235">IF(ROW()=ROW(D224),C227,INDEX(E224:E237,ROW()-ROW(D224)))</f>
        <v/>
      </c>
      <c r="E235" s="114" t="str">
        <f>IF(OR(D235="",C226="",C226&lt;=0,F235=""),"",TRIM(MID(D235,LEN(F235)+1+IF(MID(D235,LEN(F235)+1,1)=" ",1,0),99999)))</f>
        <v/>
      </c>
      <c r="F235" s="59" t="str">
        <f>IF(OR(G235="",G235=0,G235="0"),"",IF(LEN(G235)&lt;=C226,G235,IF(LEN(SUBSTITUTE(H235," ",""))=C226+1,LEFT(G235,C226),LEFT(G235,FIND("§",SUBSTITUTE(H235," ","§",LEN(H235)-LEN(SUBSTITUTE(H235," ",""))))-1))))</f>
        <v/>
      </c>
      <c r="G235" s="59" t="str">
        <f t="shared" si="9"/>
        <v/>
      </c>
      <c r="H235" s="59" t="str">
        <f>IF(OR(G235="",G235=0,G235="0"),"",LEFT(G235,C226+1))</f>
        <v/>
      </c>
      <c r="I235" s="117" t="str">
        <f>IF(LEN(TRIM(J235))&gt;0,MAX(I13:I234)+1,"")</f>
        <v/>
      </c>
      <c r="J235" s="146"/>
      <c r="K235" s="142"/>
      <c r="L235" s="142"/>
      <c r="M235" s="243"/>
      <c r="W235" s="3">
        <v>1</v>
      </c>
    </row>
    <row r="236" spans="2:23" ht="21" customHeight="1">
      <c r="B236" s="286"/>
      <c r="C236" s="70"/>
      <c r="D236" s="59" t="str" cm="1">
        <f t="array" ref="D236">IF(ROW()=ROW(D224),C227,INDEX(E224:E237,ROW()-ROW(D224)))</f>
        <v/>
      </c>
      <c r="E236" s="114" t="str">
        <f>IF(OR(D236="",C226="",C226&lt;=0,F236=""),"",TRIM(MID(D236,LEN(F236)+1+IF(MID(D236,LEN(F236)+1,1)=" ",1,0),99999)))</f>
        <v/>
      </c>
      <c r="F236" s="59" t="str">
        <f>IF(OR(G236="",G236=0,G236="0"),"",IF(LEN(G236)&lt;=C226,G236,IF(LEN(SUBSTITUTE(H236," ",""))=C226+1,LEFT(G236,C226),LEFT(G236,FIND("§",SUBSTITUTE(H236," ","§",LEN(H236)-LEN(SUBSTITUTE(H236," ",""))))-1))))</f>
        <v/>
      </c>
      <c r="G236" s="59" t="str">
        <f t="shared" si="9"/>
        <v/>
      </c>
      <c r="H236" s="59" t="str">
        <f>IF(OR(G236="",G236=0,G236="0"),"",LEFT(G236,C226+1))</f>
        <v/>
      </c>
      <c r="I236" s="117" t="str">
        <f>IF(LEN(TRIM(J236))&gt;0,MAX(I13:I235)+1,"")</f>
        <v/>
      </c>
      <c r="J236" s="146"/>
      <c r="K236" s="142"/>
      <c r="L236" s="142"/>
      <c r="M236" s="243"/>
      <c r="W236" s="3">
        <v>1</v>
      </c>
    </row>
    <row r="237" spans="2:23" ht="21" customHeight="1">
      <c r="B237" s="286"/>
      <c r="C237" s="70"/>
      <c r="D237" s="59" t="str" cm="1">
        <f t="array" ref="D237">IF(ROW()=ROW(D224),C227,INDEX(E224:E237,ROW()-ROW(D224)))</f>
        <v/>
      </c>
      <c r="E237" s="114" t="str">
        <f>IF(OR(D237="",C226="",C226&lt;=0,F237=""),"",TRIM(MID(D237,LEN(F237)+1+IF(MID(D237,LEN(F237)+1,1)=" ",1,0),99999)))</f>
        <v/>
      </c>
      <c r="F237" s="59" t="str">
        <f>IF(OR(G237="",G237=0,G237="0"),"",IF(LEN(G237)&lt;=C226,G237,IF(LEN(SUBSTITUTE(H237," ",""))=C226+1,LEFT(G237,C226),LEFT(G237,FIND("§",SUBSTITUTE(H237," ","§",LEN(H237)-LEN(SUBSTITUTE(H237," ",""))))-1))))</f>
        <v/>
      </c>
      <c r="G237" s="59" t="str">
        <f t="shared" si="9"/>
        <v/>
      </c>
      <c r="H237" s="59" t="str">
        <f>IF(OR(G237="",G237=0,G237="0"),"",LEFT(G237,C226+1))</f>
        <v/>
      </c>
      <c r="I237" s="117" t="str">
        <f>IF(LEN(TRIM(J237))&gt;0,MAX(I13:I236)+1,"")</f>
        <v/>
      </c>
      <c r="J237" s="146"/>
      <c r="K237" s="142"/>
      <c r="L237" s="142"/>
      <c r="M237" s="243"/>
      <c r="W237" s="3">
        <v>1</v>
      </c>
    </row>
    <row r="238" spans="2:23" ht="21" customHeight="1">
      <c r="B238" s="286"/>
      <c r="C238" s="113" t="str">
        <f>IF(TRIM(SUBSTITUTE(K30,CHAR(160),""))="","",K30)</f>
        <v/>
      </c>
      <c r="D238" s="59" t="str" cm="1">
        <f t="array" ref="D238">IF(ROW()=ROW(D238),C241,INDEX(E238:E251,ROW()-ROW(D238)))</f>
        <v/>
      </c>
      <c r="E238" s="114" t="str">
        <f>IF(OR(D238="",C240="",C240&lt;=0,F238=""),"",TRIM(MID(D238,LEN(F238)+1+IF(MID(D238,LEN(F238)+1,1)=" ",1,0),99999)))</f>
        <v/>
      </c>
      <c r="F238" s="59" t="str">
        <f>IF(OR(G238="",G238=0,G238="0"),"",IF(LEN(G238)&lt;=C240,G238,IF(LEN(SUBSTITUTE(H238," ",""))=C240+1,LEFT(G238,C240),LEFT(G238,FIND("§",SUBSTITUTE(H238," ","§",LEN(H238)-LEN(SUBSTITUTE(H238," ",""))))-1))))</f>
        <v/>
      </c>
      <c r="G238" s="59" t="str">
        <f t="shared" si="9"/>
        <v/>
      </c>
      <c r="H238" s="59" t="str">
        <f>IF(OR(G238="",G238=0,G238="0"),"",LEFT(G238,C240+1))</f>
        <v/>
      </c>
      <c r="I238" s="117" t="str">
        <f>IF(LEN(TRIM(J238))&gt;0,MAX(I13:I237)+1,"")</f>
        <v/>
      </c>
      <c r="J238" s="146"/>
      <c r="K238" s="142"/>
      <c r="L238" s="142"/>
      <c r="M238" s="243"/>
      <c r="W238" s="3">
        <v>1</v>
      </c>
    </row>
    <row r="239" spans="2:23" ht="21" customHeight="1">
      <c r="B239" s="286"/>
      <c r="C239" s="70" t="str">
        <f>TRIM(SUBSTITUTE(SUBSTITUTE(SUBSTITUTE(SUBSTITUTE(SUBSTITUTE(SUBSTITUTE(SUBSTITUTE(SUBSTITUTE(SUBSTITUTE(CLEAN(IF(OR(LEFT(C238,1)="-",LEFT(C238,1)="="),MID(C238,2,99999),C238)),"—","-"),"–","-"),CHAR(160)," "),CHAR(9)," "),CHAR(13)," "),CHAR(10)," ")," "," ")," "," ")," "," "))</f>
        <v/>
      </c>
      <c r="D239" s="59" t="str" cm="1">
        <f t="array" ref="D239">IF(ROW()=ROW(D238),C241,INDEX(E238:E251,ROW()-ROW(D238)))</f>
        <v/>
      </c>
      <c r="E239" s="114" t="str">
        <f>IF(OR(D239="",C240="",C240&lt;=0,F239=""),"",TRIM(MID(D239,LEN(F239)+1+IF(MID(D239,LEN(F239)+1,1)=" ",1,0),99999)))</f>
        <v/>
      </c>
      <c r="F239" s="59" t="str">
        <f>IF(OR(G239="",G239=0,G239="0"),"",IF(LEN(G239)&lt;=C240,G239,IF(LEN(SUBSTITUTE(H239," ",""))=C240+1,LEFT(G239,C240),LEFT(G239,FIND("§",SUBSTITUTE(H239," ","§",LEN(H239)-LEN(SUBSTITUTE(H239," ",""))))-1))))</f>
        <v/>
      </c>
      <c r="G239" s="59" t="str">
        <f t="shared" si="9"/>
        <v/>
      </c>
      <c r="H239" s="59" t="str">
        <f>IF(OR(G239="",G239=0,G239="0"),"",LEFT(G239,C240+1))</f>
        <v/>
      </c>
      <c r="I239" s="117" t="str">
        <f>IF(LEN(TRIM(J239))&gt;0,MAX(I13:I238)+1,"")</f>
        <v/>
      </c>
      <c r="J239" s="146"/>
      <c r="K239" s="142"/>
      <c r="L239" s="142"/>
      <c r="M239" s="243"/>
      <c r="W239" s="3">
        <v>1</v>
      </c>
    </row>
    <row r="240" spans="2:23" ht="21" customHeight="1">
      <c r="B240" s="286"/>
      <c r="C240" s="121">
        <f>C11</f>
        <v>120</v>
      </c>
      <c r="D240" s="59" t="str" cm="1">
        <f t="array" ref="D240">IF(ROW()=ROW(D238),C241,INDEX(E238:E251,ROW()-ROW(D238)))</f>
        <v/>
      </c>
      <c r="E240" s="114" t="str">
        <f>IF(OR(D240="",C240="",C240&lt;=0,F240=""),"",TRIM(MID(D240,LEN(F240)+1+IF(MID(D240,LEN(F240)+1,1)=" ",1,0),99999)))</f>
        <v/>
      </c>
      <c r="F240" s="59" t="str">
        <f>IF(OR(G240="",G240=0,G240="0"),"",IF(LEN(G240)&lt;=C240,G240,IF(LEN(SUBSTITUTE(H240," ",""))=C240+1,LEFT(G240,C240),LEFT(G240,FIND("§",SUBSTITUTE(H240," ","§",LEN(H240)-LEN(SUBSTITUTE(H240," ",""))))-1))))</f>
        <v/>
      </c>
      <c r="G240" s="59" t="str">
        <f t="shared" si="9"/>
        <v/>
      </c>
      <c r="H240" s="59" t="str">
        <f>IF(OR(G240="",G240=0,G240="0"),"",LEFT(G240,C240+1))</f>
        <v/>
      </c>
      <c r="I240" s="117" t="str">
        <f>IF(LEN(TRIM(J240))&gt;0,MAX(I13:I239)+1,"")</f>
        <v/>
      </c>
      <c r="J240" s="146"/>
      <c r="K240" s="142"/>
      <c r="L240" s="142"/>
      <c r="M240" s="243"/>
      <c r="W240" s="3">
        <v>1</v>
      </c>
    </row>
    <row r="241" spans="2:23" ht="21" customHeight="1">
      <c r="B241" s="286"/>
      <c r="C241" s="70" t="str">
        <f>IF(UPPER(TRIM(C12))="X",C245,C239)</f>
        <v/>
      </c>
      <c r="D241" s="59" t="str" cm="1">
        <f t="array" ref="D241">IF(ROW()=ROW(D238),C241,INDEX(E238:E251,ROW()-ROW(D238)))</f>
        <v/>
      </c>
      <c r="E241" s="114" t="str">
        <f>IF(OR(D241="",C240="",C240&lt;=0,F241=""),"",TRIM(MID(D241,LEN(F241)+1+IF(MID(D241,LEN(F241)+1,1)=" ",1,0),99999)))</f>
        <v/>
      </c>
      <c r="F241" s="59" t="str">
        <f>IF(OR(G241="",G241=0,G241="0"),"",IF(LEN(G241)&lt;=C240,G241,IF(LEN(SUBSTITUTE(H241," ",""))=C240+1,LEFT(G241,C240),LEFT(G241,FIND("§",SUBSTITUTE(H241," ","§",LEN(H241)-LEN(SUBSTITUTE(H241," ",""))))-1))))</f>
        <v/>
      </c>
      <c r="G241" s="59" t="str">
        <f t="shared" si="9"/>
        <v/>
      </c>
      <c r="H241" s="59" t="str">
        <f>IF(OR(G241="",G241=0,G241="0"),"",LEFT(G241,C240+1))</f>
        <v/>
      </c>
      <c r="I241" s="117" t="str">
        <f>IF(LEN(TRIM(J241))&gt;0,MAX(I13:I240)+1,"")</f>
        <v/>
      </c>
      <c r="J241" s="146"/>
      <c r="K241" s="142"/>
      <c r="L241" s="142"/>
      <c r="M241" s="243"/>
      <c r="W241" s="3">
        <v>1</v>
      </c>
    </row>
    <row r="242" spans="2:23" ht="21" customHeight="1">
      <c r="B242" s="286"/>
      <c r="C242" s="123" t="str">
        <f>TRIM(SUBSTITUTE(SUBSTITUTE(SUBSTITUTE(SUBSTITUTE(SUBSTITUTE(SUBSTITUTE(SUBSTITUTE(SUBSTITUTE(SUBSTITUTE(SUBSTITUTE(C239,","," "),";"," "),":"," "),"!"," "),"?"," "),"…"," "),"»"," "),"«"," "),"/"," "),"."," "))</f>
        <v/>
      </c>
      <c r="D242" s="59" t="str" cm="1">
        <f t="array" ref="D242">IF(ROW()=ROW(D238),C241,INDEX(E238:E251,ROW()-ROW(D238)))</f>
        <v/>
      </c>
      <c r="E242" s="114" t="str">
        <f>IF(OR(D242="",C240="",C240&lt;=0,F242=""),"",TRIM(MID(D242,LEN(F242)+1+IF(MID(D242,LEN(F242)+1,1)=" ",1,0),99999)))</f>
        <v/>
      </c>
      <c r="F242" s="59" t="str">
        <f>IF(OR(G242="",G242=0,G242="0"),"",IF(LEN(G242)&lt;=C240,G242,IF(LEN(SUBSTITUTE(H242," ",""))=C240+1,LEFT(G242,C240),LEFT(G242,FIND("§",SUBSTITUTE(H242," ","§",LEN(H242)-LEN(SUBSTITUTE(H242," ",""))))-1))))</f>
        <v/>
      </c>
      <c r="G242" s="59" t="str">
        <f t="shared" si="9"/>
        <v/>
      </c>
      <c r="H242" s="59" t="str">
        <f>IF(OR(G242="",G242=0,G242="0"),"",LEFT(G242,C240+1))</f>
        <v/>
      </c>
      <c r="I242" s="117" t="str">
        <f>IF(LEN(TRIM(J242))&gt;0,MAX(I13:I241)+1,"")</f>
        <v/>
      </c>
      <c r="J242" s="146"/>
      <c r="K242" s="142"/>
      <c r="L242" s="142"/>
      <c r="M242" s="243"/>
      <c r="W242" s="3">
        <v>1</v>
      </c>
    </row>
    <row r="243" spans="2:23" ht="21" customHeight="1">
      <c r="B243" s="286"/>
      <c r="C243" s="59" t="str">
        <f>TRIM(SUBSTITUTE(SUBSTITUTE(SUBSTITUTE(SUBSTITUTE(SUBSTITUTE(SUBSTITUTE(SUBSTITUTE(SUBSTITUTE(C242,"("," "),")"," "),CHAR(34)," "),"-"," "),"_"," "),"&lt;"," "),"&gt;"," "),"="," "))</f>
        <v/>
      </c>
      <c r="D243" s="59" t="str" cm="1">
        <f t="array" ref="D243">IF(ROW()=ROW(D238),C241,INDEX(E238:E251,ROW()-ROW(D238)))</f>
        <v/>
      </c>
      <c r="E243" s="114" t="str">
        <f>IF(OR(D243="",C240="",C240&lt;=0,F243=""),"",TRIM(MID(D243,LEN(F243)+1+IF(MID(D243,LEN(F243)+1,1)=" ",1,0),99999)))</f>
        <v/>
      </c>
      <c r="F243" s="59" t="str">
        <f>IF(OR(G243="",G243=0,G243="0"),"",IF(LEN(G243)&lt;=C240,G243,IF(LEN(SUBSTITUTE(H243," ",""))=C240+1,LEFT(G243,C240),LEFT(G243,FIND("§",SUBSTITUTE(H243," ","§",LEN(H243)-LEN(SUBSTITUTE(H243," ",""))))-1))))</f>
        <v/>
      </c>
      <c r="G243" s="59" t="str">
        <f t="shared" si="9"/>
        <v/>
      </c>
      <c r="H243" s="59" t="str">
        <f>IF(OR(G243="",G243=0,G243="0"),"",LEFT(G243,C240+1))</f>
        <v/>
      </c>
      <c r="I243" s="117" t="str">
        <f>IF(LEN(TRIM(J243))&gt;0,MAX(I13:I242)+1,"")</f>
        <v/>
      </c>
      <c r="J243" s="146"/>
      <c r="K243" s="142"/>
      <c r="L243" s="142"/>
      <c r="M243" s="243"/>
      <c r="W243" s="3">
        <v>1</v>
      </c>
    </row>
    <row r="244" spans="2:23" ht="21" customHeight="1">
      <c r="B244" s="286"/>
      <c r="C244" s="70" t="str">
        <f>TRIM(SUBSTITUTE(SUBSTITUTE(SUBSTITUTE(SUBSTITUTE(C243,"►"," "),"▼"," "),"▲"," "),"◄"," "))</f>
        <v/>
      </c>
      <c r="D244" s="59" t="str" cm="1">
        <f t="array" ref="D244">IF(ROW()=ROW(D238),C241,INDEX(E238:E251,ROW()-ROW(D238)))</f>
        <v/>
      </c>
      <c r="E244" s="114" t="str">
        <f>IF(OR(D244="",C240="",C240&lt;=0,F244=""),"",TRIM(MID(D244,LEN(F244)+1+IF(MID(D244,LEN(F244)+1,1)=" ",1,0),99999)))</f>
        <v/>
      </c>
      <c r="F244" s="59" t="str">
        <f>IF(OR(G244="",G244=0,G244="0"),"",IF(LEN(G244)&lt;=C240,G244,IF(LEN(SUBSTITUTE(H244," ",""))=C240+1,LEFT(G244,C240),LEFT(G244,FIND("§",SUBSTITUTE(H244," ","§",LEN(H244)-LEN(SUBSTITUTE(H244," ",""))))-1))))</f>
        <v/>
      </c>
      <c r="G244" s="59" t="str">
        <f t="shared" si="9"/>
        <v/>
      </c>
      <c r="H244" s="59" t="str">
        <f>IF(OR(G244="",G244=0,G244="0"),"",LEFT(G244,C240+1))</f>
        <v/>
      </c>
      <c r="I244" s="117" t="str">
        <f>IF(LEN(TRIM(J244))&gt;0,MAX(I13:I243)+1,"")</f>
        <v/>
      </c>
      <c r="J244" s="146"/>
      <c r="K244" s="142"/>
      <c r="L244" s="142"/>
      <c r="M244" s="243"/>
      <c r="W244" s="3">
        <v>1</v>
      </c>
    </row>
    <row r="245" spans="2:23" ht="21" customHeight="1">
      <c r="B245" s="286"/>
      <c r="C245" s="70" t="str">
        <f>TRIM(SUBSTITUTE(SUBSTITUTE(C244,"“"," "),"”"," "))</f>
        <v/>
      </c>
      <c r="D245" s="59" t="str" cm="1">
        <f t="array" ref="D245">IF(ROW()=ROW(D238),C241,INDEX(E238:E251,ROW()-ROW(D238)))</f>
        <v/>
      </c>
      <c r="E245" s="114" t="str">
        <f>IF(OR(D245="",C240="",C240&lt;=0,F245=""),"",TRIM(MID(D245,LEN(F245)+1+IF(MID(D245,LEN(F245)+1,1)=" ",1,0),99999)))</f>
        <v/>
      </c>
      <c r="F245" s="59" t="str">
        <f>IF(OR(G245="",G245=0,G245="0"),"",IF(LEN(G245)&lt;=C240,G245,IF(LEN(SUBSTITUTE(H245," ",""))=C240+1,LEFT(G245,C240),LEFT(G245,FIND("§",SUBSTITUTE(H245," ","§",LEN(H245)-LEN(SUBSTITUTE(H245," ",""))))-1))))</f>
        <v/>
      </c>
      <c r="G245" s="59" t="str">
        <f t="shared" si="9"/>
        <v/>
      </c>
      <c r="H245" s="59" t="str">
        <f>IF(OR(G245="",G245=0,G245="0"),"",LEFT(G245,C240+1))</f>
        <v/>
      </c>
      <c r="I245" s="117" t="str">
        <f>IF(LEN(TRIM(J245))&gt;0,MAX(I13:I244)+1,"")</f>
        <v/>
      </c>
      <c r="J245" s="146"/>
      <c r="K245" s="142"/>
      <c r="L245" s="142"/>
      <c r="M245" s="243"/>
      <c r="W245" s="3">
        <v>1</v>
      </c>
    </row>
    <row r="246" spans="2:23" ht="21" customHeight="1">
      <c r="B246" s="286"/>
      <c r="C246" s="70"/>
      <c r="D246" s="59" t="str" cm="1">
        <f t="array" ref="D246">IF(ROW()=ROW(D238),C241,INDEX(E238:E251,ROW()-ROW(D238)))</f>
        <v/>
      </c>
      <c r="E246" s="114" t="str">
        <f>IF(OR(D246="",C240="",C240&lt;=0,F246=""),"",TRIM(MID(D246,LEN(F246)+1+IF(MID(D246,LEN(F246)+1,1)=" ",1,0),99999)))</f>
        <v/>
      </c>
      <c r="F246" s="59" t="str">
        <f>IF(OR(G246="",G246=0,G246="0"),"",IF(LEN(G246)&lt;=C240,G246,IF(LEN(SUBSTITUTE(H246," ",""))=C240+1,LEFT(G246,C240),LEFT(G246,FIND("§",SUBSTITUTE(H246," ","§",LEN(H246)-LEN(SUBSTITUTE(H246," ",""))))-1))))</f>
        <v/>
      </c>
      <c r="G246" s="59" t="str">
        <f t="shared" si="9"/>
        <v/>
      </c>
      <c r="H246" s="59" t="str">
        <f>IF(OR(G246="",G246=0,G246="0"),"",LEFT(G246,C240+1))</f>
        <v/>
      </c>
      <c r="I246" s="117" t="str">
        <f>IF(LEN(TRIM(J246))&gt;0,MAX(I13:I245)+1,"")</f>
        <v/>
      </c>
      <c r="J246" s="146"/>
      <c r="K246" s="142"/>
      <c r="L246" s="142"/>
      <c r="M246" s="243"/>
      <c r="W246" s="3">
        <v>1</v>
      </c>
    </row>
    <row r="247" spans="2:23" ht="21" customHeight="1">
      <c r="B247" s="286"/>
      <c r="C247" s="70"/>
      <c r="D247" s="59" t="str" cm="1">
        <f t="array" ref="D247">IF(ROW()=ROW(D238),C241,INDEX(E238:E251,ROW()-ROW(D238)))</f>
        <v/>
      </c>
      <c r="E247" s="114" t="str">
        <f>IF(OR(D247="",C240="",C240&lt;=0,F247=""),"",TRIM(MID(D247,LEN(F247)+1+IF(MID(D247,LEN(F247)+1,1)=" ",1,0),99999)))</f>
        <v/>
      </c>
      <c r="F247" s="59" t="str">
        <f>IF(OR(G247="",G247=0,G247="0"),"",IF(LEN(G247)&lt;=C240,G247,IF(LEN(SUBSTITUTE(H247," ",""))=C240+1,LEFT(G247,C240),LEFT(G247,FIND("§",SUBSTITUTE(H247," ","§",LEN(H247)-LEN(SUBSTITUTE(H247," ",""))))-1))))</f>
        <v/>
      </c>
      <c r="G247" s="59" t="str">
        <f t="shared" si="9"/>
        <v/>
      </c>
      <c r="H247" s="59" t="str">
        <f>IF(OR(G247="",G247=0,G247="0"),"",LEFT(G247,C240+1))</f>
        <v/>
      </c>
      <c r="I247" s="117" t="str">
        <f>IF(LEN(TRIM(J247))&gt;0,MAX(I13:I246)+1,"")</f>
        <v/>
      </c>
      <c r="J247" s="146"/>
      <c r="K247" s="142"/>
      <c r="L247" s="142"/>
      <c r="M247" s="243"/>
      <c r="W247" s="3">
        <v>1</v>
      </c>
    </row>
    <row r="248" spans="2:23" ht="21" customHeight="1">
      <c r="B248" s="286"/>
      <c r="C248" s="70"/>
      <c r="D248" s="59" t="str" cm="1">
        <f t="array" ref="D248">IF(ROW()=ROW(D238),C241,INDEX(E238:E251,ROW()-ROW(D238)))</f>
        <v/>
      </c>
      <c r="E248" s="114" t="str">
        <f>IF(OR(D248="",C240="",C240&lt;=0,F248=""),"",TRIM(MID(D248,LEN(F248)+1+IF(MID(D248,LEN(F248)+1,1)=" ",1,0),99999)))</f>
        <v/>
      </c>
      <c r="F248" s="59" t="str">
        <f>IF(OR(G248="",G248=0,G248="0"),"",IF(LEN(G248)&lt;=C240,G248,IF(LEN(SUBSTITUTE(H248," ",""))=C240+1,LEFT(G248,C240),LEFT(G248,FIND("§",SUBSTITUTE(H248," ","§",LEN(H248)-LEN(SUBSTITUTE(H248," ",""))))-1))))</f>
        <v/>
      </c>
      <c r="G248" s="59" t="str">
        <f t="shared" si="9"/>
        <v/>
      </c>
      <c r="H248" s="59" t="str">
        <f>IF(OR(G248="",G248=0,G248="0"),"",LEFT(G248,C240+1))</f>
        <v/>
      </c>
      <c r="I248" s="117" t="str">
        <f>IF(LEN(TRIM(J248))&gt;0,MAX(I13:I247)+1,"")</f>
        <v/>
      </c>
      <c r="J248" s="146"/>
      <c r="K248" s="142"/>
      <c r="L248" s="142"/>
      <c r="M248" s="243"/>
      <c r="W248" s="3">
        <v>1</v>
      </c>
    </row>
    <row r="249" spans="2:23" ht="21" customHeight="1">
      <c r="B249" s="286"/>
      <c r="C249" s="70"/>
      <c r="D249" s="59" t="str" cm="1">
        <f t="array" ref="D249">IF(ROW()=ROW(D238),C241,INDEX(E238:E251,ROW()-ROW(D238)))</f>
        <v/>
      </c>
      <c r="E249" s="114" t="str">
        <f>IF(OR(D249="",C240="",C240&lt;=0,F249=""),"",TRIM(MID(D249,LEN(F249)+1+IF(MID(D249,LEN(F249)+1,1)=" ",1,0),99999)))</f>
        <v/>
      </c>
      <c r="F249" s="59" t="str">
        <f>IF(OR(G249="",G249=0,G249="0"),"",IF(LEN(G249)&lt;=C240,G249,IF(LEN(SUBSTITUTE(H249," ",""))=C240+1,LEFT(G249,C240),LEFT(G249,FIND("§",SUBSTITUTE(H249," ","§",LEN(H249)-LEN(SUBSTITUTE(H249," ",""))))-1))))</f>
        <v/>
      </c>
      <c r="G249" s="59" t="str">
        <f t="shared" si="9"/>
        <v/>
      </c>
      <c r="H249" s="59" t="str">
        <f>IF(OR(G249="",G249=0,G249="0"),"",LEFT(G249,C240+1))</f>
        <v/>
      </c>
      <c r="I249" s="117" t="str">
        <f>IF(LEN(TRIM(J249))&gt;0,MAX(I13:I248)+1,"")</f>
        <v/>
      </c>
      <c r="J249" s="146"/>
      <c r="K249" s="142"/>
      <c r="L249" s="142"/>
      <c r="M249" s="243"/>
      <c r="W249" s="3">
        <v>1</v>
      </c>
    </row>
    <row r="250" spans="2:23" ht="21" customHeight="1">
      <c r="B250" s="286"/>
      <c r="C250" s="70"/>
      <c r="D250" s="59" t="str" cm="1">
        <f t="array" ref="D250">IF(ROW()=ROW(D238),C241,INDEX(E238:E251,ROW()-ROW(D238)))</f>
        <v/>
      </c>
      <c r="E250" s="114" t="str">
        <f>IF(OR(D250="",C240="",C240&lt;=0,F250=""),"",TRIM(MID(D250,LEN(F250)+1+IF(MID(D250,LEN(F250)+1,1)=" ",1,0),99999)))</f>
        <v/>
      </c>
      <c r="F250" s="59" t="str">
        <f>IF(OR(G250="",G250=0,G250="0"),"",IF(LEN(G250)&lt;=C240,G250,IF(LEN(SUBSTITUTE(H250," ",""))=C240+1,LEFT(G250,C240),LEFT(G250,FIND("§",SUBSTITUTE(H250," ","§",LEN(H250)-LEN(SUBSTITUTE(H250," ",""))))-1))))</f>
        <v/>
      </c>
      <c r="G250" s="59" t="str">
        <f t="shared" si="9"/>
        <v/>
      </c>
      <c r="H250" s="59" t="str">
        <f>IF(OR(G250="",G250=0,G250="0"),"",LEFT(G250,C240+1))</f>
        <v/>
      </c>
      <c r="I250" s="117" t="str">
        <f>IF(LEN(TRIM(J250))&gt;0,MAX(I13:I249)+1,"")</f>
        <v/>
      </c>
      <c r="J250" s="146"/>
      <c r="K250" s="142"/>
      <c r="L250" s="142"/>
      <c r="M250" s="243"/>
      <c r="W250" s="3">
        <v>1</v>
      </c>
    </row>
    <row r="251" spans="2:23" ht="21" customHeight="1">
      <c r="B251" s="286"/>
      <c r="C251" s="70"/>
      <c r="D251" s="59" t="str" cm="1">
        <f t="array" ref="D251">IF(ROW()=ROW(D238),C241,INDEX(E238:E251,ROW()-ROW(D238)))</f>
        <v/>
      </c>
      <c r="E251" s="114" t="str">
        <f>IF(OR(D251="",C240="",C240&lt;=0,F251=""),"",TRIM(MID(D251,LEN(F251)+1+IF(MID(D251,LEN(F251)+1,1)=" ",1,0),99999)))</f>
        <v/>
      </c>
      <c r="F251" s="59" t="str">
        <f>IF(OR(G251="",G251=0,G251="0"),"",IF(LEN(G251)&lt;=C240,G251,IF(LEN(SUBSTITUTE(H251," ",""))=C240+1,LEFT(G251,C240),LEFT(G251,FIND("§",SUBSTITUTE(H251," ","§",LEN(H251)-LEN(SUBSTITUTE(H251," ",""))))-1))))</f>
        <v/>
      </c>
      <c r="G251" s="59" t="str">
        <f t="shared" si="9"/>
        <v/>
      </c>
      <c r="H251" s="59" t="str">
        <f>IF(OR(G251="",G251=0,G251="0"),"",LEFT(G251,C240+1))</f>
        <v/>
      </c>
      <c r="I251" s="117" t="str">
        <f>IF(LEN(TRIM(J251))&gt;0,MAX(I13:I250)+1,"")</f>
        <v/>
      </c>
      <c r="J251" s="146"/>
      <c r="K251" s="142"/>
      <c r="L251" s="142"/>
      <c r="M251" s="243"/>
      <c r="W251" s="3">
        <v>1</v>
      </c>
    </row>
    <row r="252" spans="2:23" ht="21" customHeight="1">
      <c r="B252" s="286"/>
      <c r="C252" s="113" t="str">
        <f>IF(TRIM(SUBSTITUTE(K31,CHAR(160),""))="","",K31)</f>
        <v>7. Pendant ce temps, faites revenir les champignons dans une poêle avec un peu d’huile d’olive pendant environ 5 minutes.</v>
      </c>
      <c r="D252" s="59" t="str" cm="1">
        <f t="array" ref="D252">IF(ROW()=ROW(D252),C255,INDEX(E252:E265,ROW()-ROW(D252)))</f>
        <v>7. Pendant ce temps, faites revenir les champignons dans une poêle avec un peu d’huile d’olive pendant environ 5 minutes.</v>
      </c>
      <c r="E252" s="114" t="str">
        <f>IF(OR(D252="",C254="",C254&lt;=0,F252=""),"",TRIM(MID(D252,LEN(F252)+1+IF(MID(D252,LEN(F252)+1,1)=" ",1,0),99999)))</f>
        <v>minutes.</v>
      </c>
      <c r="F252" s="59" t="str">
        <f>IF(OR(G252="",G252=0,G252="0"),"",IF(LEN(G252)&lt;=C254,G252,IF(LEN(SUBSTITUTE(H252," ",""))=C254+1,LEFT(G252,C254),LEFT(G252,FIND("§",SUBSTITUTE(H252," ","§",LEN(H252)-LEN(SUBSTITUTE(H252," ",""))))-1))))</f>
        <v>7. Pendant ce temps, faites revenir les champignons dans une poêle avec un peu d’huile d’olive pendant environ 5</v>
      </c>
      <c r="G252" s="59" t="str">
        <f t="shared" si="9"/>
        <v>7. Pendant ce temps, faites revenir les champignons dans une poêle avec un peu d’huile d’olive pendant environ 5 minutes.</v>
      </c>
      <c r="H252" s="59" t="str">
        <f>IF(OR(G252="",G252=0,G252="0"),"",LEFT(G252,C254+1))</f>
        <v>7. Pendant ce temps, faites revenir les champignons dans une poêle avec un peu d’huile d’olive pendant environ 5 minutes.</v>
      </c>
      <c r="I252" s="117" t="str">
        <f>IF(LEN(TRIM(J252))&gt;0,MAX(I13:I251)+1,"")</f>
        <v/>
      </c>
      <c r="J252" s="146"/>
      <c r="K252" s="142"/>
      <c r="L252" s="142"/>
      <c r="M252" s="243"/>
      <c r="W252" s="3">
        <v>1</v>
      </c>
    </row>
    <row r="253" spans="2:23" ht="21" customHeight="1">
      <c r="B253" s="286"/>
      <c r="C253" s="70" t="str">
        <f>TRIM(SUBSTITUTE(SUBSTITUTE(SUBSTITUTE(SUBSTITUTE(SUBSTITUTE(SUBSTITUTE(SUBSTITUTE(SUBSTITUTE(SUBSTITUTE(CLEAN(IF(OR(LEFT(C252,1)="-",LEFT(C252,1)="="),MID(C252,2,99999),C252)),"—","-"),"–","-"),CHAR(160)," "),CHAR(9)," "),CHAR(13)," "),CHAR(10)," ")," "," ")," "," ")," "," "))</f>
        <v>7. Pendant ce temps, faites revenir les champignons dans une poêle avec un peu d’huile d’olive pendant environ 5 minutes.</v>
      </c>
      <c r="D253" s="59" t="str" cm="1">
        <f t="array" ref="D253">IF(ROW()=ROW(D252),C255,INDEX(E252:E265,ROW()-ROW(D252)))</f>
        <v>minutes.</v>
      </c>
      <c r="E253" s="114" t="str">
        <f>IF(OR(D253="",C254="",C254&lt;=0,F253=""),"",TRIM(MID(D253,LEN(F253)+1+IF(MID(D253,LEN(F253)+1,1)=" ",1,0),99999)))</f>
        <v/>
      </c>
      <c r="F253" s="59" t="str">
        <f>IF(OR(G253="",G253=0,G253="0"),"",IF(LEN(G253)&lt;=C254,G253,IF(LEN(SUBSTITUTE(H253," ",""))=C254+1,LEFT(G253,C254),LEFT(G253,FIND("§",SUBSTITUTE(H253," ","§",LEN(H253)-LEN(SUBSTITUTE(H253," ",""))))-1))))</f>
        <v>minutes.</v>
      </c>
      <c r="G253" s="59" t="str">
        <f t="shared" si="9"/>
        <v>minutes.</v>
      </c>
      <c r="H253" s="59" t="str">
        <f>IF(OR(G253="",G253=0,G253="0"),"",LEFT(G253,C254+1))</f>
        <v>minutes.</v>
      </c>
      <c r="I253" s="117" t="str">
        <f>IF(LEN(TRIM(J253))&gt;0,MAX(I13:I252)+1,"")</f>
        <v/>
      </c>
      <c r="J253" s="146"/>
      <c r="K253" s="142"/>
      <c r="L253" s="142"/>
      <c r="M253" s="243"/>
      <c r="W253" s="3">
        <v>1</v>
      </c>
    </row>
    <row r="254" spans="2:23" ht="21" customHeight="1">
      <c r="B254" s="286"/>
      <c r="C254" s="121">
        <f>C11</f>
        <v>120</v>
      </c>
      <c r="D254" s="59" t="str" cm="1">
        <f t="array" ref="D254">IF(ROW()=ROW(D252),C255,INDEX(E252:E265,ROW()-ROW(D252)))</f>
        <v/>
      </c>
      <c r="E254" s="114" t="str">
        <f>IF(OR(D254="",C254="",C254&lt;=0,F254=""),"",TRIM(MID(D254,LEN(F254)+1+IF(MID(D254,LEN(F254)+1,1)=" ",1,0),99999)))</f>
        <v/>
      </c>
      <c r="F254" s="59" t="str">
        <f>IF(OR(G254="",G254=0,G254="0"),"",IF(LEN(G254)&lt;=C254,G254,IF(LEN(SUBSTITUTE(H254," ",""))=C254+1,LEFT(G254,C254),LEFT(G254,FIND("§",SUBSTITUTE(H254," ","§",LEN(H254)-LEN(SUBSTITUTE(H254," ",""))))-1))))</f>
        <v/>
      </c>
      <c r="G254" s="59" t="str">
        <f t="shared" si="9"/>
        <v/>
      </c>
      <c r="H254" s="59" t="str">
        <f>IF(OR(G254="",G254=0,G254="0"),"",LEFT(G254,C254+1))</f>
        <v/>
      </c>
      <c r="I254" s="117" t="str">
        <f>IF(LEN(TRIM(J254))&gt;0,MAX(I13:I253)+1,"")</f>
        <v/>
      </c>
      <c r="J254" s="146"/>
      <c r="K254" s="142"/>
      <c r="L254" s="142"/>
      <c r="M254" s="243"/>
      <c r="W254" s="3">
        <v>1</v>
      </c>
    </row>
    <row r="255" spans="2:23" ht="21" customHeight="1">
      <c r="B255" s="286"/>
      <c r="C255" s="70" t="str">
        <f>IF(UPPER(TRIM(C12))="X",C259,C253)</f>
        <v>7. Pendant ce temps, faites revenir les champignons dans une poêle avec un peu d’huile d’olive pendant environ 5 minutes.</v>
      </c>
      <c r="D255" s="59" t="str" cm="1">
        <f t="array" ref="D255">IF(ROW()=ROW(D252),C255,INDEX(E252:E265,ROW()-ROW(D252)))</f>
        <v/>
      </c>
      <c r="E255" s="114" t="str">
        <f>IF(OR(D255="",C254="",C254&lt;=0,F255=""),"",TRIM(MID(D255,LEN(F255)+1+IF(MID(D255,LEN(F255)+1,1)=" ",1,0),99999)))</f>
        <v/>
      </c>
      <c r="F255" s="59" t="str">
        <f>IF(OR(G255="",G255=0,G255="0"),"",IF(LEN(G255)&lt;=C254,G255,IF(LEN(SUBSTITUTE(H255," ",""))=C254+1,LEFT(G255,C254),LEFT(G255,FIND("§",SUBSTITUTE(H255," ","§",LEN(H255)-LEN(SUBSTITUTE(H255," ",""))))-1))))</f>
        <v/>
      </c>
      <c r="G255" s="59" t="str">
        <f t="shared" si="9"/>
        <v/>
      </c>
      <c r="H255" s="59" t="str">
        <f>IF(OR(G255="",G255=0,G255="0"),"",LEFT(G255,C254+1))</f>
        <v/>
      </c>
      <c r="I255" s="117" t="str">
        <f>IF(LEN(TRIM(J255))&gt;0,MAX(I13:I254)+1,"")</f>
        <v/>
      </c>
      <c r="J255" s="146"/>
      <c r="K255" s="142"/>
      <c r="L255" s="142"/>
      <c r="M255" s="243"/>
      <c r="W255" s="3">
        <v>1</v>
      </c>
    </row>
    <row r="256" spans="2:23" ht="21" customHeight="1">
      <c r="B256" s="286"/>
      <c r="C256" s="123" t="str">
        <f>TRIM(SUBSTITUTE(SUBSTITUTE(SUBSTITUTE(SUBSTITUTE(SUBSTITUTE(SUBSTITUTE(SUBSTITUTE(SUBSTITUTE(SUBSTITUTE(SUBSTITUTE(C253,","," "),";"," "),":"," "),"!"," "),"?"," "),"…"," "),"»"," "),"«"," "),"/"," "),"."," "))</f>
        <v>7 Pendant ce temps faites revenir les champignons dans une poêle avec un peu d’huile d’olive pendant environ 5 minutes</v>
      </c>
      <c r="D256" s="59" t="str" cm="1">
        <f t="array" ref="D256">IF(ROW()=ROW(D252),C255,INDEX(E252:E265,ROW()-ROW(D252)))</f>
        <v/>
      </c>
      <c r="E256" s="114" t="str">
        <f>IF(OR(D256="",C254="",C254&lt;=0,F256=""),"",TRIM(MID(D256,LEN(F256)+1+IF(MID(D256,LEN(F256)+1,1)=" ",1,0),99999)))</f>
        <v/>
      </c>
      <c r="F256" s="59" t="str">
        <f>IF(OR(G256="",G256=0,G256="0"),"",IF(LEN(G256)&lt;=C254,G256,IF(LEN(SUBSTITUTE(H256," ",""))=C254+1,LEFT(G256,C254),LEFT(G256,FIND("§",SUBSTITUTE(H256," ","§",LEN(H256)-LEN(SUBSTITUTE(H256," ",""))))-1))))</f>
        <v/>
      </c>
      <c r="G256" s="59" t="str">
        <f t="shared" si="9"/>
        <v/>
      </c>
      <c r="H256" s="59" t="str">
        <f>IF(OR(G256="",G256=0,G256="0"),"",LEFT(G256,C254+1))</f>
        <v/>
      </c>
      <c r="I256" s="117" t="str">
        <f>IF(LEN(TRIM(J256))&gt;0,MAX(I13:I255)+1,"")</f>
        <v/>
      </c>
      <c r="J256" s="146"/>
      <c r="K256" s="142"/>
      <c r="L256" s="142"/>
      <c r="M256" s="243"/>
      <c r="W256" s="3">
        <v>1</v>
      </c>
    </row>
    <row r="257" spans="2:23" ht="21" customHeight="1">
      <c r="B257" s="286"/>
      <c r="C257" s="59" t="str">
        <f>TRIM(SUBSTITUTE(SUBSTITUTE(SUBSTITUTE(SUBSTITUTE(SUBSTITUTE(SUBSTITUTE(SUBSTITUTE(SUBSTITUTE(C256,"("," "),")"," "),CHAR(34)," "),"-"," "),"_"," "),"&lt;"," "),"&gt;"," "),"="," "))</f>
        <v>7 Pendant ce temps faites revenir les champignons dans une poêle avec un peu d’huile d’olive pendant environ 5 minutes</v>
      </c>
      <c r="D257" s="59" t="str" cm="1">
        <f t="array" ref="D257">IF(ROW()=ROW(D252),C255,INDEX(E252:E265,ROW()-ROW(D252)))</f>
        <v/>
      </c>
      <c r="E257" s="114" t="str">
        <f>IF(OR(D257="",C254="",C254&lt;=0,F257=""),"",TRIM(MID(D257,LEN(F257)+1+IF(MID(D257,LEN(F257)+1,1)=" ",1,0),99999)))</f>
        <v/>
      </c>
      <c r="F257" s="59" t="str">
        <f>IF(OR(G257="",G257=0,G257="0"),"",IF(LEN(G257)&lt;=C254,G257,IF(LEN(SUBSTITUTE(H257," ",""))=C254+1,LEFT(G257,C254),LEFT(G257,FIND("§",SUBSTITUTE(H257," ","§",LEN(H257)-LEN(SUBSTITUTE(H257," ",""))))-1))))</f>
        <v/>
      </c>
      <c r="G257" s="59" t="str">
        <f t="shared" si="9"/>
        <v/>
      </c>
      <c r="H257" s="59" t="str">
        <f>IF(OR(G257="",G257=0,G257="0"),"",LEFT(G257,C254+1))</f>
        <v/>
      </c>
      <c r="I257" s="117" t="str">
        <f>IF(LEN(TRIM(J257))&gt;0,MAX(I13:I256)+1,"")</f>
        <v/>
      </c>
      <c r="J257" s="146"/>
      <c r="K257" s="142"/>
      <c r="L257" s="142"/>
      <c r="M257" s="243"/>
      <c r="W257" s="3">
        <v>1</v>
      </c>
    </row>
    <row r="258" spans="2:23" ht="21" customHeight="1">
      <c r="B258" s="286"/>
      <c r="C258" s="70" t="str">
        <f>TRIM(SUBSTITUTE(SUBSTITUTE(SUBSTITUTE(SUBSTITUTE(C257,"►"," "),"▼"," "),"▲"," "),"◄"," "))</f>
        <v>7 Pendant ce temps faites revenir les champignons dans une poêle avec un peu d’huile d’olive pendant environ 5 minutes</v>
      </c>
      <c r="D258" s="59" t="str" cm="1">
        <f t="array" ref="D258">IF(ROW()=ROW(D252),C255,INDEX(E252:E265,ROW()-ROW(D252)))</f>
        <v/>
      </c>
      <c r="E258" s="114" t="str">
        <f>IF(OR(D258="",C254="",C254&lt;=0,F258=""),"",TRIM(MID(D258,LEN(F258)+1+IF(MID(D258,LEN(F258)+1,1)=" ",1,0),99999)))</f>
        <v/>
      </c>
      <c r="F258" s="59" t="str">
        <f>IF(OR(G258="",G258=0,G258="0"),"",IF(LEN(G258)&lt;=C254,G258,IF(LEN(SUBSTITUTE(H258," ",""))=C254+1,LEFT(G258,C254),LEFT(G258,FIND("§",SUBSTITUTE(H258," ","§",LEN(H258)-LEN(SUBSTITUTE(H258," ",""))))-1))))</f>
        <v/>
      </c>
      <c r="G258" s="59" t="str">
        <f t="shared" si="9"/>
        <v/>
      </c>
      <c r="H258" s="59" t="str">
        <f>IF(OR(G258="",G258=0,G258="0"),"",LEFT(G258,C254+1))</f>
        <v/>
      </c>
      <c r="I258" s="117" t="str">
        <f>IF(LEN(TRIM(J258))&gt;0,MAX(I13:I257)+1,"")</f>
        <v/>
      </c>
      <c r="J258" s="146"/>
      <c r="K258" s="142"/>
      <c r="L258" s="142"/>
      <c r="M258" s="243"/>
      <c r="W258" s="3">
        <v>1</v>
      </c>
    </row>
    <row r="259" spans="2:23" ht="21" customHeight="1">
      <c r="B259" s="286"/>
      <c r="C259" s="70" t="str">
        <f>TRIM(SUBSTITUTE(SUBSTITUTE(C258,"“"," "),"”"," "))</f>
        <v>7 Pendant ce temps faites revenir les champignons dans une poêle avec un peu d’huile d’olive pendant environ 5 minutes</v>
      </c>
      <c r="D259" s="59" t="str" cm="1">
        <f t="array" ref="D259">IF(ROW()=ROW(D252),C255,INDEX(E252:E265,ROW()-ROW(D252)))</f>
        <v/>
      </c>
      <c r="E259" s="114" t="str">
        <f>IF(OR(D259="",C254="",C254&lt;=0,F259=""),"",TRIM(MID(D259,LEN(F259)+1+IF(MID(D259,LEN(F259)+1,1)=" ",1,0),99999)))</f>
        <v/>
      </c>
      <c r="F259" s="59" t="str">
        <f>IF(OR(G259="",G259=0,G259="0"),"",IF(LEN(G259)&lt;=C254,G259,IF(LEN(SUBSTITUTE(H259," ",""))=C254+1,LEFT(G259,C254),LEFT(G259,FIND("§",SUBSTITUTE(H259," ","§",LEN(H259)-LEN(SUBSTITUTE(H259," ",""))))-1))))</f>
        <v/>
      </c>
      <c r="G259" s="59" t="str">
        <f t="shared" si="9"/>
        <v/>
      </c>
      <c r="H259" s="59" t="str">
        <f>IF(OR(G259="",G259=0,G259="0"),"",LEFT(G259,C254+1))</f>
        <v/>
      </c>
      <c r="I259" s="117" t="str">
        <f>IF(LEN(TRIM(J259))&gt;0,MAX(I13:I258)+1,"")</f>
        <v/>
      </c>
      <c r="J259" s="146"/>
      <c r="K259" s="142"/>
      <c r="L259" s="142"/>
      <c r="M259" s="243"/>
      <c r="W259" s="3">
        <v>1</v>
      </c>
    </row>
    <row r="260" spans="2:23" ht="21" customHeight="1">
      <c r="B260" s="286"/>
      <c r="C260" s="70"/>
      <c r="D260" s="59" t="str" cm="1">
        <f t="array" ref="D260">IF(ROW()=ROW(D252),C255,INDEX(E252:E265,ROW()-ROW(D252)))</f>
        <v/>
      </c>
      <c r="E260" s="114" t="str">
        <f>IF(OR(D260="",C254="",C254&lt;=0,F260=""),"",TRIM(MID(D260,LEN(F260)+1+IF(MID(D260,LEN(F260)+1,1)=" ",1,0),99999)))</f>
        <v/>
      </c>
      <c r="F260" s="59" t="str">
        <f>IF(OR(G260="",G260=0,G260="0"),"",IF(LEN(G260)&lt;=C254,G260,IF(LEN(SUBSTITUTE(H260," ",""))=C254+1,LEFT(G260,C254),LEFT(G260,FIND("§",SUBSTITUTE(H260," ","§",LEN(H260)-LEN(SUBSTITUTE(H260," ",""))))-1))))</f>
        <v/>
      </c>
      <c r="G260" s="59" t="str">
        <f t="shared" si="9"/>
        <v/>
      </c>
      <c r="H260" s="59" t="str">
        <f>IF(OR(G260="",G260=0,G260="0"),"",LEFT(G260,C254+1))</f>
        <v/>
      </c>
      <c r="I260" s="117" t="str">
        <f>IF(LEN(TRIM(J260))&gt;0,MAX(I13:I259)+1,"")</f>
        <v/>
      </c>
      <c r="J260" s="146"/>
      <c r="K260" s="142"/>
      <c r="L260" s="142"/>
      <c r="M260" s="243"/>
      <c r="W260" s="3">
        <v>1</v>
      </c>
    </row>
    <row r="261" spans="2:23" ht="21" customHeight="1">
      <c r="B261" s="286"/>
      <c r="C261" s="70"/>
      <c r="D261" s="59" t="str" cm="1">
        <f t="array" ref="D261">IF(ROW()=ROW(D252),C255,INDEX(E252:E265,ROW()-ROW(D252)))</f>
        <v/>
      </c>
      <c r="E261" s="114" t="str">
        <f>IF(OR(D261="",C254="",C254&lt;=0,F261=""),"",TRIM(MID(D261,LEN(F261)+1+IF(MID(D261,LEN(F261)+1,1)=" ",1,0),99999)))</f>
        <v/>
      </c>
      <c r="F261" s="59" t="str">
        <f>IF(OR(G261="",G261=0,G261="0"),"",IF(LEN(G261)&lt;=C254,G261,IF(LEN(SUBSTITUTE(H261," ",""))=C254+1,LEFT(G261,C254),LEFT(G261,FIND("§",SUBSTITUTE(H261," ","§",LEN(H261)-LEN(SUBSTITUTE(H261," ",""))))-1))))</f>
        <v/>
      </c>
      <c r="G261" s="59" t="str">
        <f t="shared" si="9"/>
        <v/>
      </c>
      <c r="H261" s="59" t="str">
        <f>IF(OR(G261="",G261=0,G261="0"),"",LEFT(G261,C254+1))</f>
        <v/>
      </c>
      <c r="I261" s="117" t="str">
        <f>IF(LEN(TRIM(J261))&gt;0,MAX(I13:I260)+1,"")</f>
        <v/>
      </c>
      <c r="J261" s="146"/>
      <c r="K261" s="142"/>
      <c r="L261" s="142"/>
      <c r="M261" s="243"/>
      <c r="W261" s="3">
        <v>1</v>
      </c>
    </row>
    <row r="262" spans="2:23" ht="21" customHeight="1">
      <c r="B262" s="286"/>
      <c r="C262" s="70"/>
      <c r="D262" s="59" t="str" cm="1">
        <f t="array" ref="D262">IF(ROW()=ROW(D252),C255,INDEX(E252:E265,ROW()-ROW(D252)))</f>
        <v/>
      </c>
      <c r="E262" s="114" t="str">
        <f>IF(OR(D262="",C254="",C254&lt;=0,F262=""),"",TRIM(MID(D262,LEN(F262)+1+IF(MID(D262,LEN(F262)+1,1)=" ",1,0),99999)))</f>
        <v/>
      </c>
      <c r="F262" s="59" t="str">
        <f>IF(OR(G262="",G262=0,G262="0"),"",IF(LEN(G262)&lt;=C254,G262,IF(LEN(SUBSTITUTE(H262," ",""))=C254+1,LEFT(G262,C254),LEFT(G262,FIND("§",SUBSTITUTE(H262," ","§",LEN(H262)-LEN(SUBSTITUTE(H262," ",""))))-1))))</f>
        <v/>
      </c>
      <c r="G262" s="59" t="str">
        <f t="shared" si="9"/>
        <v/>
      </c>
      <c r="H262" s="59" t="str">
        <f>IF(OR(G262="",G262=0,G262="0"),"",LEFT(G262,C254+1))</f>
        <v/>
      </c>
      <c r="I262" s="117" t="str">
        <f>IF(LEN(TRIM(J262))&gt;0,MAX(I13:I261)+1,"")</f>
        <v/>
      </c>
      <c r="J262" s="146"/>
      <c r="K262" s="142"/>
      <c r="L262" s="142"/>
      <c r="M262" s="243"/>
      <c r="W262" s="3">
        <v>1</v>
      </c>
    </row>
    <row r="263" spans="2:23" ht="21" customHeight="1">
      <c r="B263" s="286"/>
      <c r="C263" s="70"/>
      <c r="D263" s="59" t="str" cm="1">
        <f t="array" ref="D263">IF(ROW()=ROW(D252),C255,INDEX(E252:E265,ROW()-ROW(D252)))</f>
        <v/>
      </c>
      <c r="E263" s="114" t="str">
        <f>IF(OR(D263="",C254="",C254&lt;=0,F263=""),"",TRIM(MID(D263,LEN(F263)+1+IF(MID(D263,LEN(F263)+1,1)=" ",1,0),99999)))</f>
        <v/>
      </c>
      <c r="F263" s="59" t="str">
        <f>IF(OR(G263="",G263=0,G263="0"),"",IF(LEN(G263)&lt;=C254,G263,IF(LEN(SUBSTITUTE(H263," ",""))=C254+1,LEFT(G263,C254),LEFT(G263,FIND("§",SUBSTITUTE(H263," ","§",LEN(H263)-LEN(SUBSTITUTE(H263," ",""))))-1))))</f>
        <v/>
      </c>
      <c r="G263" s="59" t="str">
        <f t="shared" si="9"/>
        <v/>
      </c>
      <c r="H263" s="59" t="str">
        <f>IF(OR(G263="",G263=0,G263="0"),"",LEFT(G263,C254+1))</f>
        <v/>
      </c>
      <c r="I263" s="117" t="str">
        <f>IF(LEN(TRIM(J263))&gt;0,MAX(I13:I262)+1,"")</f>
        <v/>
      </c>
      <c r="J263" s="146"/>
      <c r="K263" s="142"/>
      <c r="L263" s="142"/>
      <c r="M263" s="243"/>
      <c r="W263" s="3">
        <v>1</v>
      </c>
    </row>
    <row r="264" spans="2:23" ht="21" customHeight="1">
      <c r="B264" s="286"/>
      <c r="C264" s="70"/>
      <c r="D264" s="59" t="str" cm="1">
        <f t="array" ref="D264">IF(ROW()=ROW(D252),C255,INDEX(E252:E265,ROW()-ROW(D252)))</f>
        <v/>
      </c>
      <c r="E264" s="114" t="str">
        <f>IF(OR(D264="",C254="",C254&lt;=0,F264=""),"",TRIM(MID(D264,LEN(F264)+1+IF(MID(D264,LEN(F264)+1,1)=" ",1,0),99999)))</f>
        <v/>
      </c>
      <c r="F264" s="59" t="str">
        <f>IF(OR(G264="",G264=0,G264="0"),"",IF(LEN(G264)&lt;=C254,G264,IF(LEN(SUBSTITUTE(H264," ",""))=C254+1,LEFT(G264,C254),LEFT(G264,FIND("§",SUBSTITUTE(H264," ","§",LEN(H264)-LEN(SUBSTITUTE(H264," ",""))))-1))))</f>
        <v/>
      </c>
      <c r="G264" s="59" t="str">
        <f t="shared" si="9"/>
        <v/>
      </c>
      <c r="H264" s="59" t="str">
        <f>IF(OR(G264="",G264=0,G264="0"),"",LEFT(G264,C254+1))</f>
        <v/>
      </c>
      <c r="I264" s="117" t="str">
        <f>IF(LEN(TRIM(J264))&gt;0,MAX(I13:I263)+1,"")</f>
        <v/>
      </c>
      <c r="J264" s="146"/>
      <c r="K264" s="142"/>
      <c r="L264" s="142"/>
      <c r="M264" s="243"/>
      <c r="W264" s="3">
        <v>1</v>
      </c>
    </row>
    <row r="265" spans="2:23" ht="21" customHeight="1">
      <c r="B265" s="286"/>
      <c r="C265" s="70"/>
      <c r="D265" s="59" t="str" cm="1">
        <f t="array" ref="D265">IF(ROW()=ROW(D252),C255,INDEX(E252:E265,ROW()-ROW(D252)))</f>
        <v/>
      </c>
      <c r="E265" s="114" t="str">
        <f>IF(OR(D265="",C254="",C254&lt;=0,F265=""),"",TRIM(MID(D265,LEN(F265)+1+IF(MID(D265,LEN(F265)+1,1)=" ",1,0),99999)))</f>
        <v/>
      </c>
      <c r="F265" s="59" t="str">
        <f>IF(OR(G265="",G265=0,G265="0"),"",IF(LEN(G265)&lt;=C254,G265,IF(LEN(SUBSTITUTE(H265," ",""))=C254+1,LEFT(G265,C254),LEFT(G265,FIND("§",SUBSTITUTE(H265," ","§",LEN(H265)-LEN(SUBSTITUTE(H265," ",""))))-1))))</f>
        <v/>
      </c>
      <c r="G265" s="59" t="str">
        <f t="shared" si="9"/>
        <v/>
      </c>
      <c r="H265" s="59" t="str">
        <f>IF(OR(G265="",G265=0,G265="0"),"",LEFT(G265,C254+1))</f>
        <v/>
      </c>
      <c r="I265" s="117" t="str">
        <f>IF(LEN(TRIM(J265))&gt;0,MAX(I13:I264)+1,"")</f>
        <v/>
      </c>
      <c r="J265" s="146"/>
      <c r="K265" s="142"/>
      <c r="L265" s="142"/>
      <c r="M265" s="243"/>
      <c r="W265" s="3">
        <v>1</v>
      </c>
    </row>
    <row r="266" spans="2:23" ht="21" customHeight="1">
      <c r="B266" s="286"/>
      <c r="C266" s="113" t="str">
        <f>IF(TRIM(SUBSTITUTE(K32,CHAR(160),""))="","",K32)</f>
        <v/>
      </c>
      <c r="D266" s="59" t="str" cm="1">
        <f t="array" ref="D266">IF(ROW()=ROW(D266),C269,INDEX(E266:E279,ROW()-ROW(D266)))</f>
        <v/>
      </c>
      <c r="E266" s="114" t="str">
        <f>IF(OR(D266="",C268="",C268&lt;=0,F266=""),"",TRIM(MID(D266,LEN(F266)+1+IF(MID(D266,LEN(F266)+1,1)=" ",1,0),99999)))</f>
        <v/>
      </c>
      <c r="F266" s="59" t="str">
        <f>IF(OR(G266="",G266=0,G266="0"),"",IF(LEN(G266)&lt;=C268,G266,IF(LEN(SUBSTITUTE(H266," ",""))=C268+1,LEFT(G266,C268),LEFT(G266,FIND("§",SUBSTITUTE(H266," ","§",LEN(H266)-LEN(SUBSTITUTE(H266," ",""))))-1))))</f>
        <v/>
      </c>
      <c r="G266" s="59" t="str">
        <f t="shared" si="9"/>
        <v/>
      </c>
      <c r="H266" s="59" t="str">
        <f>IF(OR(G266="",G266=0,G266="0"),"",LEFT(G266,C268+1))</f>
        <v/>
      </c>
      <c r="I266" s="117" t="str">
        <f>IF(LEN(TRIM(J266))&gt;0,MAX(I13:I265)+1,"")</f>
        <v/>
      </c>
      <c r="J266" s="146"/>
      <c r="K266" s="142"/>
      <c r="L266" s="142"/>
      <c r="M266" s="243"/>
      <c r="W266" s="3">
        <v>1</v>
      </c>
    </row>
    <row r="267" spans="2:23" ht="21" customHeight="1">
      <c r="B267" s="286"/>
      <c r="C267" s="70" t="str">
        <f>TRIM(SUBSTITUTE(SUBSTITUTE(SUBSTITUTE(SUBSTITUTE(SUBSTITUTE(SUBSTITUTE(SUBSTITUTE(SUBSTITUTE(SUBSTITUTE(CLEAN(IF(OR(LEFT(C266,1)="-",LEFT(C266,1)="="),MID(C266,2,99999),C266)),"—","-"),"–","-"),CHAR(160)," "),CHAR(9)," "),CHAR(13)," "),CHAR(10)," ")," "," ")," "," ")," "," "))</f>
        <v/>
      </c>
      <c r="D267" s="59" t="str" cm="1">
        <f t="array" ref="D267">IF(ROW()=ROW(D266),C269,INDEX(E266:E279,ROW()-ROW(D266)))</f>
        <v/>
      </c>
      <c r="E267" s="114" t="str">
        <f>IF(OR(D267="",C268="",C268&lt;=0,F267=""),"",TRIM(MID(D267,LEN(F267)+1+IF(MID(D267,LEN(F267)+1,1)=" ",1,0),99999)))</f>
        <v/>
      </c>
      <c r="F267" s="59" t="str">
        <f>IF(OR(G267="",G267=0,G267="0"),"",IF(LEN(G267)&lt;=C268,G267,IF(LEN(SUBSTITUTE(H267," ",""))=C268+1,LEFT(G267,C268),LEFT(G267,FIND("§",SUBSTITUTE(H267," ","§",LEN(H267)-LEN(SUBSTITUTE(H267," ",""))))-1))))</f>
        <v/>
      </c>
      <c r="G267" s="59" t="str">
        <f t="shared" si="9"/>
        <v/>
      </c>
      <c r="H267" s="59" t="str">
        <f>IF(OR(G267="",G267=0,G267="0"),"",LEFT(G267,C268+1))</f>
        <v/>
      </c>
      <c r="I267" s="117" t="str">
        <f>IF(LEN(TRIM(J267))&gt;0,MAX(I13:I266)+1,"")</f>
        <v/>
      </c>
      <c r="J267" s="146"/>
      <c r="K267" s="142"/>
      <c r="L267" s="142"/>
      <c r="M267" s="243"/>
      <c r="W267" s="3">
        <v>1</v>
      </c>
    </row>
    <row r="268" spans="2:23" ht="21" customHeight="1">
      <c r="B268" s="286"/>
      <c r="C268" s="121">
        <f>C11</f>
        <v>120</v>
      </c>
      <c r="D268" s="59" t="str" cm="1">
        <f t="array" ref="D268">IF(ROW()=ROW(D266),C269,INDEX(E266:E279,ROW()-ROW(D266)))</f>
        <v/>
      </c>
      <c r="E268" s="114" t="str">
        <f>IF(OR(D268="",C268="",C268&lt;=0,F268=""),"",TRIM(MID(D268,LEN(F268)+1+IF(MID(D268,LEN(F268)+1,1)=" ",1,0),99999)))</f>
        <v/>
      </c>
      <c r="F268" s="59" t="str">
        <f>IF(OR(G268="",G268=0,G268="0"),"",IF(LEN(G268)&lt;=C268,G268,IF(LEN(SUBSTITUTE(H268," ",""))=C268+1,LEFT(G268,C268),LEFT(G268,FIND("§",SUBSTITUTE(H268," ","§",LEN(H268)-LEN(SUBSTITUTE(H268," ",""))))-1))))</f>
        <v/>
      </c>
      <c r="G268" s="59" t="str">
        <f t="shared" si="9"/>
        <v/>
      </c>
      <c r="H268" s="59" t="str">
        <f>IF(OR(G268="",G268=0,G268="0"),"",LEFT(G268,C268+1))</f>
        <v/>
      </c>
      <c r="I268" s="117" t="str">
        <f>IF(LEN(TRIM(J268))&gt;0,MAX(I13:I267)+1,"")</f>
        <v/>
      </c>
      <c r="J268" s="146"/>
      <c r="K268" s="142"/>
      <c r="L268" s="142"/>
      <c r="M268" s="243"/>
      <c r="W268" s="3">
        <v>1</v>
      </c>
    </row>
    <row r="269" spans="2:23" ht="21" customHeight="1">
      <c r="B269" s="286"/>
      <c r="C269" s="70" t="str">
        <f>IF(UPPER(TRIM(C12))="X",C273,C267)</f>
        <v/>
      </c>
      <c r="D269" s="59" t="str" cm="1">
        <f t="array" ref="D269">IF(ROW()=ROW(D266),C269,INDEX(E266:E279,ROW()-ROW(D266)))</f>
        <v/>
      </c>
      <c r="E269" s="114" t="str">
        <f>IF(OR(D269="",C268="",C268&lt;=0,F269=""),"",TRIM(MID(D269,LEN(F269)+1+IF(MID(D269,LEN(F269)+1,1)=" ",1,0),99999)))</f>
        <v/>
      </c>
      <c r="F269" s="59" t="str">
        <f>IF(OR(G269="",G269=0,G269="0"),"",IF(LEN(G269)&lt;=C268,G269,IF(LEN(SUBSTITUTE(H269," ",""))=C268+1,LEFT(G269,C268),LEFT(G269,FIND("§",SUBSTITUTE(H269," ","§",LEN(H269)-LEN(SUBSTITUTE(H269," ",""))))-1))))</f>
        <v/>
      </c>
      <c r="G269" s="59" t="str">
        <f t="shared" si="9"/>
        <v/>
      </c>
      <c r="H269" s="59" t="str">
        <f>IF(OR(G269="",G269=0,G269="0"),"",LEFT(G269,C268+1))</f>
        <v/>
      </c>
      <c r="I269" s="117" t="str">
        <f>IF(LEN(TRIM(J269))&gt;0,MAX(I13:I268)+1,"")</f>
        <v/>
      </c>
      <c r="J269" s="146"/>
      <c r="K269" s="142"/>
      <c r="L269" s="142"/>
      <c r="M269" s="243"/>
      <c r="W269" s="3">
        <v>1</v>
      </c>
    </row>
    <row r="270" spans="2:23" ht="21" customHeight="1">
      <c r="B270" s="286"/>
      <c r="C270" s="123" t="str">
        <f>TRIM(SUBSTITUTE(SUBSTITUTE(SUBSTITUTE(SUBSTITUTE(SUBSTITUTE(SUBSTITUTE(SUBSTITUTE(SUBSTITUTE(SUBSTITUTE(SUBSTITUTE(C267,","," "),";"," "),":"," "),"!"," "),"?"," "),"…"," "),"»"," "),"«"," "),"/"," "),"."," "))</f>
        <v/>
      </c>
      <c r="D270" s="59" t="str" cm="1">
        <f t="array" ref="D270">IF(ROW()=ROW(D266),C269,INDEX(E266:E279,ROW()-ROW(D266)))</f>
        <v/>
      </c>
      <c r="E270" s="114" t="str">
        <f>IF(OR(D270="",C268="",C268&lt;=0,F270=""),"",TRIM(MID(D270,LEN(F270)+1+IF(MID(D270,LEN(F270)+1,1)=" ",1,0),99999)))</f>
        <v/>
      </c>
      <c r="F270" s="59" t="str">
        <f>IF(OR(G270="",G270=0,G270="0"),"",IF(LEN(G270)&lt;=C268,G270,IF(LEN(SUBSTITUTE(H270," ",""))=C268+1,LEFT(G270,C268),LEFT(G270,FIND("§",SUBSTITUTE(H270," ","§",LEN(H270)-LEN(SUBSTITUTE(H270," ",""))))-1))))</f>
        <v/>
      </c>
      <c r="G270" s="59" t="str">
        <f t="shared" ref="G270:G333" si="10">IF(OR(D270="",D270=0),"",TRIM(SUBSTITUTE(SUBSTITUTE(D270,CHAR(160)," "),CHAR(10)," ")))</f>
        <v/>
      </c>
      <c r="H270" s="59" t="str">
        <f>IF(OR(G270="",G270=0,G270="0"),"",LEFT(G270,C268+1))</f>
        <v/>
      </c>
      <c r="I270" s="117" t="str">
        <f>IF(LEN(TRIM(J270))&gt;0,MAX(I13:I269)+1,"")</f>
        <v/>
      </c>
      <c r="J270" s="146"/>
      <c r="K270" s="142"/>
      <c r="L270" s="142"/>
      <c r="M270" s="243"/>
      <c r="W270" s="3">
        <v>1</v>
      </c>
    </row>
    <row r="271" spans="2:23" ht="21" customHeight="1">
      <c r="B271" s="286"/>
      <c r="C271" s="59" t="str">
        <f>TRIM(SUBSTITUTE(SUBSTITUTE(SUBSTITUTE(SUBSTITUTE(SUBSTITUTE(SUBSTITUTE(SUBSTITUTE(SUBSTITUTE(C270,"("," "),")"," "),CHAR(34)," "),"-"," "),"_"," "),"&lt;"," "),"&gt;"," "),"="," "))</f>
        <v/>
      </c>
      <c r="D271" s="59" t="str" cm="1">
        <f t="array" ref="D271">IF(ROW()=ROW(D266),C269,INDEX(E266:E279,ROW()-ROW(D266)))</f>
        <v/>
      </c>
      <c r="E271" s="114" t="str">
        <f>IF(OR(D271="",C268="",C268&lt;=0,F271=""),"",TRIM(MID(D271,LEN(F271)+1+IF(MID(D271,LEN(F271)+1,1)=" ",1,0),99999)))</f>
        <v/>
      </c>
      <c r="F271" s="59" t="str">
        <f>IF(OR(G271="",G271=0,G271="0"),"",IF(LEN(G271)&lt;=C268,G271,IF(LEN(SUBSTITUTE(H271," ",""))=C268+1,LEFT(G271,C268),LEFT(G271,FIND("§",SUBSTITUTE(H271," ","§",LEN(H271)-LEN(SUBSTITUTE(H271," ",""))))-1))))</f>
        <v/>
      </c>
      <c r="G271" s="59" t="str">
        <f t="shared" si="10"/>
        <v/>
      </c>
      <c r="H271" s="59" t="str">
        <f>IF(OR(G271="",G271=0,G271="0"),"",LEFT(G271,C268+1))</f>
        <v/>
      </c>
      <c r="I271" s="117" t="str">
        <f>IF(LEN(TRIM(J271))&gt;0,MAX(I13:I270)+1,"")</f>
        <v/>
      </c>
      <c r="J271" s="146"/>
      <c r="K271" s="142"/>
      <c r="L271" s="142"/>
      <c r="M271" s="243"/>
      <c r="W271" s="3">
        <v>1</v>
      </c>
    </row>
    <row r="272" spans="2:23" ht="21" customHeight="1">
      <c r="B272" s="286"/>
      <c r="C272" s="70" t="str">
        <f>TRIM(SUBSTITUTE(SUBSTITUTE(SUBSTITUTE(SUBSTITUTE(C271,"►"," "),"▼"," "),"▲"," "),"◄"," "))</f>
        <v/>
      </c>
      <c r="D272" s="59" t="str" cm="1">
        <f t="array" ref="D272">IF(ROW()=ROW(D266),C269,INDEX(E266:E279,ROW()-ROW(D266)))</f>
        <v/>
      </c>
      <c r="E272" s="114" t="str">
        <f>IF(OR(D272="",C268="",C268&lt;=0,F272=""),"",TRIM(MID(D272,LEN(F272)+1+IF(MID(D272,LEN(F272)+1,1)=" ",1,0),99999)))</f>
        <v/>
      </c>
      <c r="F272" s="59" t="str">
        <f>IF(OR(G272="",G272=0,G272="0"),"",IF(LEN(G272)&lt;=C268,G272,IF(LEN(SUBSTITUTE(H272," ",""))=C268+1,LEFT(G272,C268),LEFT(G272,FIND("§",SUBSTITUTE(H272," ","§",LEN(H272)-LEN(SUBSTITUTE(H272," ",""))))-1))))</f>
        <v/>
      </c>
      <c r="G272" s="59" t="str">
        <f t="shared" si="10"/>
        <v/>
      </c>
      <c r="H272" s="59" t="str">
        <f>IF(OR(G272="",G272=0,G272="0"),"",LEFT(G272,C268+1))</f>
        <v/>
      </c>
      <c r="I272" s="117" t="str">
        <f>IF(LEN(TRIM(J272))&gt;0,MAX(I13:I271)+1,"")</f>
        <v/>
      </c>
      <c r="J272" s="146"/>
      <c r="K272" s="142"/>
      <c r="L272" s="142"/>
      <c r="M272" s="243"/>
      <c r="W272" s="3">
        <v>1</v>
      </c>
    </row>
    <row r="273" spans="2:23" ht="21" customHeight="1">
      <c r="B273" s="286"/>
      <c r="C273" s="70" t="str">
        <f>TRIM(SUBSTITUTE(SUBSTITUTE(C272,"“"," "),"”"," "))</f>
        <v/>
      </c>
      <c r="D273" s="59" t="str" cm="1">
        <f t="array" ref="D273">IF(ROW()=ROW(D266),C269,INDEX(E266:E279,ROW()-ROW(D266)))</f>
        <v/>
      </c>
      <c r="E273" s="114" t="str">
        <f>IF(OR(D273="",C268="",C268&lt;=0,F273=""),"",TRIM(MID(D273,LEN(F273)+1+IF(MID(D273,LEN(F273)+1,1)=" ",1,0),99999)))</f>
        <v/>
      </c>
      <c r="F273" s="59" t="str">
        <f>IF(OR(G273="",G273=0,G273="0"),"",IF(LEN(G273)&lt;=C268,G273,IF(LEN(SUBSTITUTE(H273," ",""))=C268+1,LEFT(G273,C268),LEFT(G273,FIND("§",SUBSTITUTE(H273," ","§",LEN(H273)-LEN(SUBSTITUTE(H273," ",""))))-1))))</f>
        <v/>
      </c>
      <c r="G273" s="59" t="str">
        <f t="shared" si="10"/>
        <v/>
      </c>
      <c r="H273" s="59" t="str">
        <f>IF(OR(G273="",G273=0,G273="0"),"",LEFT(G273,C268+1))</f>
        <v/>
      </c>
      <c r="I273" s="117" t="str">
        <f>IF(LEN(TRIM(J273))&gt;0,MAX(I13:I272)+1,"")</f>
        <v/>
      </c>
      <c r="J273" s="146"/>
      <c r="K273" s="142"/>
      <c r="L273" s="142"/>
      <c r="M273" s="243"/>
      <c r="W273" s="3">
        <v>1</v>
      </c>
    </row>
    <row r="274" spans="2:23" ht="21" customHeight="1">
      <c r="B274" s="286"/>
      <c r="C274" s="70"/>
      <c r="D274" s="59" t="str" cm="1">
        <f t="array" ref="D274">IF(ROW()=ROW(D266),C269,INDEX(E266:E279,ROW()-ROW(D266)))</f>
        <v/>
      </c>
      <c r="E274" s="114" t="str">
        <f>IF(OR(D274="",C268="",C268&lt;=0,F274=""),"",TRIM(MID(D274,LEN(F274)+1+IF(MID(D274,LEN(F274)+1,1)=" ",1,0),99999)))</f>
        <v/>
      </c>
      <c r="F274" s="59" t="str">
        <f>IF(OR(G274="",G274=0,G274="0"),"",IF(LEN(G274)&lt;=C268,G274,IF(LEN(SUBSTITUTE(H274," ",""))=C268+1,LEFT(G274,C268),LEFT(G274,FIND("§",SUBSTITUTE(H274," ","§",LEN(H274)-LEN(SUBSTITUTE(H274," ",""))))-1))))</f>
        <v/>
      </c>
      <c r="G274" s="59" t="str">
        <f t="shared" si="10"/>
        <v/>
      </c>
      <c r="H274" s="59" t="str">
        <f>IF(OR(G274="",G274=0,G274="0"),"",LEFT(G274,C268+1))</f>
        <v/>
      </c>
      <c r="I274" s="117" t="str">
        <f>IF(LEN(TRIM(J274))&gt;0,MAX(I13:I273)+1,"")</f>
        <v/>
      </c>
      <c r="J274" s="146"/>
      <c r="K274" s="142"/>
      <c r="L274" s="142"/>
      <c r="M274" s="243"/>
      <c r="W274" s="3">
        <v>1</v>
      </c>
    </row>
    <row r="275" spans="2:23" ht="21" customHeight="1">
      <c r="B275" s="286"/>
      <c r="C275" s="70"/>
      <c r="D275" s="59" t="str" cm="1">
        <f t="array" ref="D275">IF(ROW()=ROW(D266),C269,INDEX(E266:E279,ROW()-ROW(D266)))</f>
        <v/>
      </c>
      <c r="E275" s="114" t="str">
        <f>IF(OR(D275="",C268="",C268&lt;=0,F275=""),"",TRIM(MID(D275,LEN(F275)+1+IF(MID(D275,LEN(F275)+1,1)=" ",1,0),99999)))</f>
        <v/>
      </c>
      <c r="F275" s="59" t="str">
        <f>IF(OR(G275="",G275=0,G275="0"),"",IF(LEN(G275)&lt;=C268,G275,IF(LEN(SUBSTITUTE(H275," ",""))=C268+1,LEFT(G275,C268),LEFT(G275,FIND("§",SUBSTITUTE(H275," ","§",LEN(H275)-LEN(SUBSTITUTE(H275," ",""))))-1))))</f>
        <v/>
      </c>
      <c r="G275" s="59" t="str">
        <f t="shared" si="10"/>
        <v/>
      </c>
      <c r="H275" s="59" t="str">
        <f>IF(OR(G275="",G275=0,G275="0"),"",LEFT(G275,C268+1))</f>
        <v/>
      </c>
      <c r="I275" s="117" t="str">
        <f>IF(LEN(TRIM(J275))&gt;0,MAX(I13:I274)+1,"")</f>
        <v/>
      </c>
      <c r="J275" s="146"/>
      <c r="K275" s="142"/>
      <c r="L275" s="142"/>
      <c r="M275" s="243"/>
      <c r="W275" s="3">
        <v>1</v>
      </c>
    </row>
    <row r="276" spans="2:23" ht="21" customHeight="1">
      <c r="B276" s="286"/>
      <c r="C276" s="70"/>
      <c r="D276" s="59" t="str" cm="1">
        <f t="array" ref="D276">IF(ROW()=ROW(D266),C269,INDEX(E266:E279,ROW()-ROW(D266)))</f>
        <v/>
      </c>
      <c r="E276" s="114" t="str">
        <f>IF(OR(D276="",C268="",C268&lt;=0,F276=""),"",TRIM(MID(D276,LEN(F276)+1+IF(MID(D276,LEN(F276)+1,1)=" ",1,0),99999)))</f>
        <v/>
      </c>
      <c r="F276" s="59" t="str">
        <f>IF(OR(G276="",G276=0,G276="0"),"",IF(LEN(G276)&lt;=C268,G276,IF(LEN(SUBSTITUTE(H276," ",""))=C268+1,LEFT(G276,C268),LEFT(G276,FIND("§",SUBSTITUTE(H276," ","§",LEN(H276)-LEN(SUBSTITUTE(H276," ",""))))-1))))</f>
        <v/>
      </c>
      <c r="G276" s="59" t="str">
        <f t="shared" si="10"/>
        <v/>
      </c>
      <c r="H276" s="59" t="str">
        <f>IF(OR(G276="",G276=0,G276="0"),"",LEFT(G276,C268+1))</f>
        <v/>
      </c>
      <c r="I276" s="117" t="str">
        <f>IF(LEN(TRIM(J276))&gt;0,MAX(I13:I275)+1,"")</f>
        <v/>
      </c>
      <c r="J276" s="146"/>
      <c r="K276" s="142"/>
      <c r="L276" s="142"/>
      <c r="M276" s="243"/>
      <c r="W276" s="3">
        <v>1</v>
      </c>
    </row>
    <row r="277" spans="2:23" ht="21" customHeight="1">
      <c r="B277" s="286"/>
      <c r="C277" s="70"/>
      <c r="D277" s="59" t="str" cm="1">
        <f t="array" ref="D277">IF(ROW()=ROW(D266),C269,INDEX(E266:E279,ROW()-ROW(D266)))</f>
        <v/>
      </c>
      <c r="E277" s="114" t="str">
        <f>IF(OR(D277="",C268="",C268&lt;=0,F277=""),"",TRIM(MID(D277,LEN(F277)+1+IF(MID(D277,LEN(F277)+1,1)=" ",1,0),99999)))</f>
        <v/>
      </c>
      <c r="F277" s="59" t="str">
        <f>IF(OR(G277="",G277=0,G277="0"),"",IF(LEN(G277)&lt;=C268,G277,IF(LEN(SUBSTITUTE(H277," ",""))=C268+1,LEFT(G277,C268),LEFT(G277,FIND("§",SUBSTITUTE(H277," ","§",LEN(H277)-LEN(SUBSTITUTE(H277," ",""))))-1))))</f>
        <v/>
      </c>
      <c r="G277" s="59" t="str">
        <f t="shared" si="10"/>
        <v/>
      </c>
      <c r="H277" s="59" t="str">
        <f>IF(OR(G277="",G277=0,G277="0"),"",LEFT(G277,C268+1))</f>
        <v/>
      </c>
      <c r="I277" s="117" t="str">
        <f>IF(LEN(TRIM(J277))&gt;0,MAX(I13:I276)+1,"")</f>
        <v/>
      </c>
      <c r="J277" s="146"/>
      <c r="K277" s="142"/>
      <c r="L277" s="142"/>
      <c r="M277" s="243"/>
      <c r="W277" s="3">
        <v>1</v>
      </c>
    </row>
    <row r="278" spans="2:23" ht="21" customHeight="1">
      <c r="B278" s="286"/>
      <c r="C278" s="70"/>
      <c r="D278" s="59" t="str" cm="1">
        <f t="array" ref="D278">IF(ROW()=ROW(D266),C269,INDEX(E266:E279,ROW()-ROW(D266)))</f>
        <v/>
      </c>
      <c r="E278" s="114" t="str">
        <f>IF(OR(D278="",C268="",C268&lt;=0,F278=""),"",TRIM(MID(D278,LEN(F278)+1+IF(MID(D278,LEN(F278)+1,1)=" ",1,0),99999)))</f>
        <v/>
      </c>
      <c r="F278" s="59" t="str">
        <f>IF(OR(G278="",G278=0,G278="0"),"",IF(LEN(G278)&lt;=C268,G278,IF(LEN(SUBSTITUTE(H278," ",""))=C268+1,LEFT(G278,C268),LEFT(G278,FIND("§",SUBSTITUTE(H278," ","§",LEN(H278)-LEN(SUBSTITUTE(H278," ",""))))-1))))</f>
        <v/>
      </c>
      <c r="G278" s="59" t="str">
        <f t="shared" si="10"/>
        <v/>
      </c>
      <c r="H278" s="59" t="str">
        <f>IF(OR(G278="",G278=0,G278="0"),"",LEFT(G278,C268+1))</f>
        <v/>
      </c>
      <c r="I278" s="117" t="str">
        <f>IF(LEN(TRIM(J278))&gt;0,MAX(I13:I277)+1,"")</f>
        <v/>
      </c>
      <c r="J278" s="146"/>
      <c r="K278" s="142"/>
      <c r="L278" s="142"/>
      <c r="M278" s="243"/>
      <c r="W278" s="3">
        <v>1</v>
      </c>
    </row>
    <row r="279" spans="2:23" ht="21" customHeight="1">
      <c r="B279" s="286"/>
      <c r="C279" s="70"/>
      <c r="D279" s="59" t="str" cm="1">
        <f t="array" ref="D279">IF(ROW()=ROW(D266),C269,INDEX(E266:E279,ROW()-ROW(D266)))</f>
        <v/>
      </c>
      <c r="E279" s="114" t="str">
        <f>IF(OR(D279="",C268="",C268&lt;=0,F279=""),"",TRIM(MID(D279,LEN(F279)+1+IF(MID(D279,LEN(F279)+1,1)=" ",1,0),99999)))</f>
        <v/>
      </c>
      <c r="F279" s="59" t="str">
        <f>IF(OR(G279="",G279=0,G279="0"),"",IF(LEN(G279)&lt;=C268,G279,IF(LEN(SUBSTITUTE(H279," ",""))=C268+1,LEFT(G279,C268),LEFT(G279,FIND("§",SUBSTITUTE(H279," ","§",LEN(H279)-LEN(SUBSTITUTE(H279," ",""))))-1))))</f>
        <v/>
      </c>
      <c r="G279" s="59" t="str">
        <f t="shared" si="10"/>
        <v/>
      </c>
      <c r="H279" s="59" t="str">
        <f>IF(OR(G279="",G279=0,G279="0"),"",LEFT(G279,C268+1))</f>
        <v/>
      </c>
      <c r="I279" s="117" t="str">
        <f>IF(LEN(TRIM(J279))&gt;0,MAX(I13:I278)+1,"")</f>
        <v/>
      </c>
      <c r="J279" s="146"/>
      <c r="K279" s="142"/>
      <c r="L279" s="142"/>
      <c r="M279" s="243"/>
      <c r="W279" s="3">
        <v>1</v>
      </c>
    </row>
    <row r="280" spans="2:23" ht="21" customHeight="1">
      <c r="B280" s="286"/>
      <c r="C280" s="113" t="str">
        <f>IF(TRIM(SUBSTITUTE(K33,CHAR(160),""))="","",K33)</f>
        <v>8. Ajoutez les champignons dans la cocotte environ 30 minutes avant la fin de la cuisson.</v>
      </c>
      <c r="D280" s="59" t="str" cm="1">
        <f t="array" ref="D280">IF(ROW()=ROW(D280),C283,INDEX(E280:E293,ROW()-ROW(D280)))</f>
        <v>8. Ajoutez les champignons dans la cocotte environ 30 minutes avant la fin de la cuisson.</v>
      </c>
      <c r="E280" s="114" t="str">
        <f>IF(OR(D280="",C282="",C282&lt;=0,F280=""),"",TRIM(MID(D280,LEN(F280)+1+IF(MID(D280,LEN(F280)+1,1)=" ",1,0),99999)))</f>
        <v/>
      </c>
      <c r="F280" s="59" t="str">
        <f>IF(OR(G280="",G280=0,G280="0"),"",IF(LEN(G280)&lt;=C282,G280,IF(LEN(SUBSTITUTE(H280," ",""))=C282+1,LEFT(G280,C282),LEFT(G280,FIND("§",SUBSTITUTE(H280," ","§",LEN(H280)-LEN(SUBSTITUTE(H280," ",""))))-1))))</f>
        <v>8. Ajoutez les champignons dans la cocotte environ 30 minutes avant la fin de la cuisson.</v>
      </c>
      <c r="G280" s="59" t="str">
        <f t="shared" si="10"/>
        <v>8. Ajoutez les champignons dans la cocotte environ 30 minutes avant la fin de la cuisson.</v>
      </c>
      <c r="H280" s="59" t="str">
        <f>IF(OR(G280="",G280=0,G280="0"),"",LEFT(G280,C282+1))</f>
        <v>8. Ajoutez les champignons dans la cocotte environ 30 minutes avant la fin de la cuisson.</v>
      </c>
      <c r="I280" s="117" t="str">
        <f>IF(LEN(TRIM(J280))&gt;0,MAX(I13:I279)+1,"")</f>
        <v/>
      </c>
      <c r="J280" s="146"/>
      <c r="K280" s="142"/>
      <c r="L280" s="142"/>
      <c r="M280" s="243"/>
      <c r="W280" s="3">
        <v>1</v>
      </c>
    </row>
    <row r="281" spans="2:23" ht="21" customHeight="1">
      <c r="B281" s="286"/>
      <c r="C281" s="70" t="str">
        <f>TRIM(SUBSTITUTE(SUBSTITUTE(SUBSTITUTE(SUBSTITUTE(SUBSTITUTE(SUBSTITUTE(SUBSTITUTE(SUBSTITUTE(SUBSTITUTE(CLEAN(IF(OR(LEFT(C280,1)="-",LEFT(C280,1)="="),MID(C280,2,99999),C280)),"—","-"),"–","-"),CHAR(160)," "),CHAR(9)," "),CHAR(13)," "),CHAR(10)," ")," "," ")," "," ")," "," "))</f>
        <v>8. Ajoutez les champignons dans la cocotte environ 30 minutes avant la fin de la cuisson.</v>
      </c>
      <c r="D281" s="59" t="str" cm="1">
        <f t="array" ref="D281">IF(ROW()=ROW(D280),C283,INDEX(E280:E293,ROW()-ROW(D280)))</f>
        <v/>
      </c>
      <c r="E281" s="114" t="str">
        <f>IF(OR(D281="",C282="",C282&lt;=0,F281=""),"",TRIM(MID(D281,LEN(F281)+1+IF(MID(D281,LEN(F281)+1,1)=" ",1,0),99999)))</f>
        <v/>
      </c>
      <c r="F281" s="59" t="str">
        <f>IF(OR(G281="",G281=0,G281="0"),"",IF(LEN(G281)&lt;=C282,G281,IF(LEN(SUBSTITUTE(H281," ",""))=C282+1,LEFT(G281,C282),LEFT(G281,FIND("§",SUBSTITUTE(H281," ","§",LEN(H281)-LEN(SUBSTITUTE(H281," ",""))))-1))))</f>
        <v/>
      </c>
      <c r="G281" s="59" t="str">
        <f t="shared" si="10"/>
        <v/>
      </c>
      <c r="H281" s="59" t="str">
        <f>IF(OR(G281="",G281=0,G281="0"),"",LEFT(G281,C282+1))</f>
        <v/>
      </c>
      <c r="I281" s="117" t="str">
        <f>IF(LEN(TRIM(J281))&gt;0,MAX(I13:I280)+1,"")</f>
        <v/>
      </c>
      <c r="J281" s="146"/>
      <c r="K281" s="142"/>
      <c r="L281" s="142"/>
      <c r="M281" s="243"/>
      <c r="W281" s="3">
        <v>1</v>
      </c>
    </row>
    <row r="282" spans="2:23" ht="21" customHeight="1">
      <c r="B282" s="286"/>
      <c r="C282" s="121">
        <f>C11</f>
        <v>120</v>
      </c>
      <c r="D282" s="59" t="str" cm="1">
        <f t="array" ref="D282">IF(ROW()=ROW(D280),C283,INDEX(E280:E293,ROW()-ROW(D280)))</f>
        <v/>
      </c>
      <c r="E282" s="114" t="str">
        <f>IF(OR(D282="",C282="",C282&lt;=0,F282=""),"",TRIM(MID(D282,LEN(F282)+1+IF(MID(D282,LEN(F282)+1,1)=" ",1,0),99999)))</f>
        <v/>
      </c>
      <c r="F282" s="59" t="str">
        <f>IF(OR(G282="",G282=0,G282="0"),"",IF(LEN(G282)&lt;=C282,G282,IF(LEN(SUBSTITUTE(H282," ",""))=C282+1,LEFT(G282,C282),LEFT(G282,FIND("§",SUBSTITUTE(H282," ","§",LEN(H282)-LEN(SUBSTITUTE(H282," ",""))))-1))))</f>
        <v/>
      </c>
      <c r="G282" s="59" t="str">
        <f t="shared" si="10"/>
        <v/>
      </c>
      <c r="H282" s="59" t="str">
        <f>IF(OR(G282="",G282=0,G282="0"),"",LEFT(G282,C282+1))</f>
        <v/>
      </c>
      <c r="I282" s="117" t="str">
        <f>IF(LEN(TRIM(J282))&gt;0,MAX(I13:I281)+1,"")</f>
        <v/>
      </c>
      <c r="J282" s="146"/>
      <c r="K282" s="142"/>
      <c r="L282" s="142"/>
      <c r="M282" s="243"/>
      <c r="W282" s="3">
        <v>1</v>
      </c>
    </row>
    <row r="283" spans="2:23" ht="21" customHeight="1">
      <c r="B283" s="286"/>
      <c r="C283" s="70" t="str">
        <f>IF(UPPER(TRIM(C12))="X",C287,C281)</f>
        <v>8. Ajoutez les champignons dans la cocotte environ 30 minutes avant la fin de la cuisson.</v>
      </c>
      <c r="D283" s="59" t="str" cm="1">
        <f t="array" ref="D283">IF(ROW()=ROW(D280),C283,INDEX(E280:E293,ROW()-ROW(D280)))</f>
        <v/>
      </c>
      <c r="E283" s="114" t="str">
        <f>IF(OR(D283="",C282="",C282&lt;=0,F283=""),"",TRIM(MID(D283,LEN(F283)+1+IF(MID(D283,LEN(F283)+1,1)=" ",1,0),99999)))</f>
        <v/>
      </c>
      <c r="F283" s="59" t="str">
        <f>IF(OR(G283="",G283=0,G283="0"),"",IF(LEN(G283)&lt;=C282,G283,IF(LEN(SUBSTITUTE(H283," ",""))=C282+1,LEFT(G283,C282),LEFT(G283,FIND("§",SUBSTITUTE(H283," ","§",LEN(H283)-LEN(SUBSTITUTE(H283," ",""))))-1))))</f>
        <v/>
      </c>
      <c r="G283" s="59" t="str">
        <f t="shared" si="10"/>
        <v/>
      </c>
      <c r="H283" s="59" t="str">
        <f>IF(OR(G283="",G283=0,G283="0"),"",LEFT(G283,C282+1))</f>
        <v/>
      </c>
      <c r="I283" s="117" t="str">
        <f>IF(LEN(TRIM(J283))&gt;0,MAX(I13:I282)+1,"")</f>
        <v/>
      </c>
      <c r="J283" s="146"/>
      <c r="K283" s="142"/>
      <c r="L283" s="142"/>
      <c r="M283" s="243"/>
      <c r="W283" s="3">
        <v>1</v>
      </c>
    </row>
    <row r="284" spans="2:23" ht="21" customHeight="1">
      <c r="B284" s="286"/>
      <c r="C284" s="123" t="str">
        <f>TRIM(SUBSTITUTE(SUBSTITUTE(SUBSTITUTE(SUBSTITUTE(SUBSTITUTE(SUBSTITUTE(SUBSTITUTE(SUBSTITUTE(SUBSTITUTE(SUBSTITUTE(C281,","," "),";"," "),":"," "),"!"," "),"?"," "),"…"," "),"»"," "),"«"," "),"/"," "),"."," "))</f>
        <v>8 Ajoutez les champignons dans la cocotte environ 30 minutes avant la fin de la cuisson</v>
      </c>
      <c r="D284" s="59" t="str" cm="1">
        <f t="array" ref="D284">IF(ROW()=ROW(D280),C283,INDEX(E280:E293,ROW()-ROW(D280)))</f>
        <v/>
      </c>
      <c r="E284" s="114" t="str">
        <f>IF(OR(D284="",C282="",C282&lt;=0,F284=""),"",TRIM(MID(D284,LEN(F284)+1+IF(MID(D284,LEN(F284)+1,1)=" ",1,0),99999)))</f>
        <v/>
      </c>
      <c r="F284" s="59" t="str">
        <f>IF(OR(G284="",G284=0,G284="0"),"",IF(LEN(G284)&lt;=C282,G284,IF(LEN(SUBSTITUTE(H284," ",""))=C282+1,LEFT(G284,C282),LEFT(G284,FIND("§",SUBSTITUTE(H284," ","§",LEN(H284)-LEN(SUBSTITUTE(H284," ",""))))-1))))</f>
        <v/>
      </c>
      <c r="G284" s="59" t="str">
        <f t="shared" si="10"/>
        <v/>
      </c>
      <c r="H284" s="59" t="str">
        <f>IF(OR(G284="",G284=0,G284="0"),"",LEFT(G284,C282+1))</f>
        <v/>
      </c>
      <c r="I284" s="117" t="str">
        <f>IF(LEN(TRIM(J284))&gt;0,MAX(I13:I283)+1,"")</f>
        <v/>
      </c>
      <c r="J284" s="146"/>
      <c r="K284" s="142"/>
      <c r="L284" s="142"/>
      <c r="M284" s="243"/>
      <c r="W284" s="3">
        <v>1</v>
      </c>
    </row>
    <row r="285" spans="2:23" ht="21" customHeight="1">
      <c r="B285" s="286"/>
      <c r="C285" s="59" t="str">
        <f>TRIM(SUBSTITUTE(SUBSTITUTE(SUBSTITUTE(SUBSTITUTE(SUBSTITUTE(SUBSTITUTE(SUBSTITUTE(SUBSTITUTE(C284,"("," "),")"," "),CHAR(34)," "),"-"," "),"_"," "),"&lt;"," "),"&gt;"," "),"="," "))</f>
        <v>8 Ajoutez les champignons dans la cocotte environ 30 minutes avant la fin de la cuisson</v>
      </c>
      <c r="D285" s="59" t="str" cm="1">
        <f t="array" ref="D285">IF(ROW()=ROW(D280),C283,INDEX(E280:E293,ROW()-ROW(D280)))</f>
        <v/>
      </c>
      <c r="E285" s="114" t="str">
        <f>IF(OR(D285="",C282="",C282&lt;=0,F285=""),"",TRIM(MID(D285,LEN(F285)+1+IF(MID(D285,LEN(F285)+1,1)=" ",1,0),99999)))</f>
        <v/>
      </c>
      <c r="F285" s="59" t="str">
        <f>IF(OR(G285="",G285=0,G285="0"),"",IF(LEN(G285)&lt;=C282,G285,IF(LEN(SUBSTITUTE(H285," ",""))=C282+1,LEFT(G285,C282),LEFT(G285,FIND("§",SUBSTITUTE(H285," ","§",LEN(H285)-LEN(SUBSTITUTE(H285," ",""))))-1))))</f>
        <v/>
      </c>
      <c r="G285" s="59" t="str">
        <f t="shared" si="10"/>
        <v/>
      </c>
      <c r="H285" s="59" t="str">
        <f>IF(OR(G285="",G285=0,G285="0"),"",LEFT(G285,C282+1))</f>
        <v/>
      </c>
      <c r="I285" s="117" t="str">
        <f>IF(LEN(TRIM(J285))&gt;0,MAX(I13:I284)+1,"")</f>
        <v/>
      </c>
      <c r="J285" s="146"/>
      <c r="K285" s="142"/>
      <c r="L285" s="142"/>
      <c r="M285" s="243"/>
      <c r="W285" s="3">
        <v>1</v>
      </c>
    </row>
    <row r="286" spans="2:23" ht="21" customHeight="1">
      <c r="B286" s="286"/>
      <c r="C286" s="70" t="str">
        <f>TRIM(SUBSTITUTE(SUBSTITUTE(SUBSTITUTE(SUBSTITUTE(C285,"►"," "),"▼"," "),"▲"," "),"◄"," "))</f>
        <v>8 Ajoutez les champignons dans la cocotte environ 30 minutes avant la fin de la cuisson</v>
      </c>
      <c r="D286" s="59" t="str" cm="1">
        <f t="array" ref="D286">IF(ROW()=ROW(D280),C283,INDEX(E280:E293,ROW()-ROW(D280)))</f>
        <v/>
      </c>
      <c r="E286" s="114" t="str">
        <f>IF(OR(D286="",C282="",C282&lt;=0,F286=""),"",TRIM(MID(D286,LEN(F286)+1+IF(MID(D286,LEN(F286)+1,1)=" ",1,0),99999)))</f>
        <v/>
      </c>
      <c r="F286" s="59" t="str">
        <f>IF(OR(G286="",G286=0,G286="0"),"",IF(LEN(G286)&lt;=C282,G286,IF(LEN(SUBSTITUTE(H286," ",""))=C282+1,LEFT(G286,C282),LEFT(G286,FIND("§",SUBSTITUTE(H286," ","§",LEN(H286)-LEN(SUBSTITUTE(H286," ",""))))-1))))</f>
        <v/>
      </c>
      <c r="G286" s="59" t="str">
        <f t="shared" si="10"/>
        <v/>
      </c>
      <c r="H286" s="59" t="str">
        <f>IF(OR(G286="",G286=0,G286="0"),"",LEFT(G286,C282+1))</f>
        <v/>
      </c>
      <c r="I286" s="117" t="str">
        <f>IF(LEN(TRIM(J286))&gt;0,MAX(I13:I285)+1,"")</f>
        <v/>
      </c>
      <c r="J286" s="146"/>
      <c r="K286" s="142"/>
      <c r="L286" s="142"/>
      <c r="M286" s="243"/>
      <c r="W286" s="3">
        <v>1</v>
      </c>
    </row>
    <row r="287" spans="2:23" ht="21" customHeight="1">
      <c r="B287" s="286"/>
      <c r="C287" s="70" t="str">
        <f>TRIM(SUBSTITUTE(SUBSTITUTE(C286,"“"," "),"”"," "))</f>
        <v>8 Ajoutez les champignons dans la cocotte environ 30 minutes avant la fin de la cuisson</v>
      </c>
      <c r="D287" s="59" t="str" cm="1">
        <f t="array" ref="D287">IF(ROW()=ROW(D280),C283,INDEX(E280:E293,ROW()-ROW(D280)))</f>
        <v/>
      </c>
      <c r="E287" s="114" t="str">
        <f>IF(OR(D287="",C282="",C282&lt;=0,F287=""),"",TRIM(MID(D287,LEN(F287)+1+IF(MID(D287,LEN(F287)+1,1)=" ",1,0),99999)))</f>
        <v/>
      </c>
      <c r="F287" s="59" t="str">
        <f>IF(OR(G287="",G287=0,G287="0"),"",IF(LEN(G287)&lt;=C282,G287,IF(LEN(SUBSTITUTE(H287," ",""))=C282+1,LEFT(G287,C282),LEFT(G287,FIND("§",SUBSTITUTE(H287," ","§",LEN(H287)-LEN(SUBSTITUTE(H287," ",""))))-1))))</f>
        <v/>
      </c>
      <c r="G287" s="59" t="str">
        <f t="shared" si="10"/>
        <v/>
      </c>
      <c r="H287" s="59" t="str">
        <f>IF(OR(G287="",G287=0,G287="0"),"",LEFT(G287,C282+1))</f>
        <v/>
      </c>
      <c r="I287" s="117" t="str">
        <f>IF(LEN(TRIM(J287))&gt;0,MAX(I13:I286)+1,"")</f>
        <v/>
      </c>
      <c r="J287" s="146"/>
      <c r="K287" s="142"/>
      <c r="L287" s="142"/>
      <c r="M287" s="243"/>
      <c r="W287" s="3">
        <v>1</v>
      </c>
    </row>
    <row r="288" spans="2:23" ht="21" customHeight="1">
      <c r="B288" s="286"/>
      <c r="C288" s="70"/>
      <c r="D288" s="59" t="str" cm="1">
        <f t="array" ref="D288">IF(ROW()=ROW(D280),C283,INDEX(E280:E293,ROW()-ROW(D280)))</f>
        <v/>
      </c>
      <c r="E288" s="114" t="str">
        <f>IF(OR(D288="",C282="",C282&lt;=0,F288=""),"",TRIM(MID(D288,LEN(F288)+1+IF(MID(D288,LEN(F288)+1,1)=" ",1,0),99999)))</f>
        <v/>
      </c>
      <c r="F288" s="59" t="str">
        <f>IF(OR(G288="",G288=0,G288="0"),"",IF(LEN(G288)&lt;=C282,G288,IF(LEN(SUBSTITUTE(H288," ",""))=C282+1,LEFT(G288,C282),LEFT(G288,FIND("§",SUBSTITUTE(H288," ","§",LEN(H288)-LEN(SUBSTITUTE(H288," ",""))))-1))))</f>
        <v/>
      </c>
      <c r="G288" s="59" t="str">
        <f t="shared" si="10"/>
        <v/>
      </c>
      <c r="H288" s="59" t="str">
        <f>IF(OR(G288="",G288=0,G288="0"),"",LEFT(G288,C282+1))</f>
        <v/>
      </c>
      <c r="I288" s="117" t="str">
        <f>IF(LEN(TRIM(J288))&gt;0,MAX(I13:I287)+1,"")</f>
        <v/>
      </c>
      <c r="J288" s="146"/>
      <c r="K288" s="142"/>
      <c r="L288" s="142"/>
      <c r="M288" s="243"/>
      <c r="W288" s="3">
        <v>1</v>
      </c>
    </row>
    <row r="289" spans="2:23" ht="21" customHeight="1">
      <c r="B289" s="286"/>
      <c r="C289" s="70"/>
      <c r="D289" s="59" t="str" cm="1">
        <f t="array" ref="D289">IF(ROW()=ROW(D280),C283,INDEX(E280:E293,ROW()-ROW(D280)))</f>
        <v/>
      </c>
      <c r="E289" s="114" t="str">
        <f>IF(OR(D289="",C282="",C282&lt;=0,F289=""),"",TRIM(MID(D289,LEN(F289)+1+IF(MID(D289,LEN(F289)+1,1)=" ",1,0),99999)))</f>
        <v/>
      </c>
      <c r="F289" s="59" t="str">
        <f>IF(OR(G289="",G289=0,G289="0"),"",IF(LEN(G289)&lt;=C282,G289,IF(LEN(SUBSTITUTE(H289," ",""))=C282+1,LEFT(G289,C282),LEFT(G289,FIND("§",SUBSTITUTE(H289," ","§",LEN(H289)-LEN(SUBSTITUTE(H289," ",""))))-1))))</f>
        <v/>
      </c>
      <c r="G289" s="59" t="str">
        <f t="shared" si="10"/>
        <v/>
      </c>
      <c r="H289" s="59" t="str">
        <f>IF(OR(G289="",G289=0,G289="0"),"",LEFT(G289,C282+1))</f>
        <v/>
      </c>
      <c r="I289" s="117" t="str">
        <f>IF(LEN(TRIM(J289))&gt;0,MAX(I13:I288)+1,"")</f>
        <v/>
      </c>
      <c r="J289" s="146"/>
      <c r="K289" s="142"/>
      <c r="L289" s="142"/>
      <c r="M289" s="243"/>
      <c r="W289" s="3">
        <v>1</v>
      </c>
    </row>
    <row r="290" spans="2:23" ht="21" customHeight="1">
      <c r="B290" s="286"/>
      <c r="C290" s="70"/>
      <c r="D290" s="59" t="str" cm="1">
        <f t="array" ref="D290">IF(ROW()=ROW(D280),C283,INDEX(E280:E293,ROW()-ROW(D280)))</f>
        <v/>
      </c>
      <c r="E290" s="114" t="str">
        <f>IF(OR(D290="",C282="",C282&lt;=0,F290=""),"",TRIM(MID(D290,LEN(F290)+1+IF(MID(D290,LEN(F290)+1,1)=" ",1,0),99999)))</f>
        <v/>
      </c>
      <c r="F290" s="59" t="str">
        <f>IF(OR(G290="",G290=0,G290="0"),"",IF(LEN(G290)&lt;=C282,G290,IF(LEN(SUBSTITUTE(H290," ",""))=C282+1,LEFT(G290,C282),LEFT(G290,FIND("§",SUBSTITUTE(H290," ","§",LEN(H290)-LEN(SUBSTITUTE(H290," ",""))))-1))))</f>
        <v/>
      </c>
      <c r="G290" s="59" t="str">
        <f t="shared" si="10"/>
        <v/>
      </c>
      <c r="H290" s="59" t="str">
        <f>IF(OR(G290="",G290=0,G290="0"),"",LEFT(G290,C282+1))</f>
        <v/>
      </c>
      <c r="I290" s="117" t="str">
        <f>IF(LEN(TRIM(J290))&gt;0,MAX(I13:I289)+1,"")</f>
        <v/>
      </c>
      <c r="J290" s="146"/>
      <c r="K290" s="142"/>
      <c r="L290" s="142"/>
      <c r="M290" s="243"/>
      <c r="W290" s="3">
        <v>1</v>
      </c>
    </row>
    <row r="291" spans="2:23" ht="21" customHeight="1">
      <c r="B291" s="286"/>
      <c r="C291" s="70"/>
      <c r="D291" s="59" t="str" cm="1">
        <f t="array" ref="D291">IF(ROW()=ROW(D280),C283,INDEX(E280:E293,ROW()-ROW(D280)))</f>
        <v/>
      </c>
      <c r="E291" s="114" t="str">
        <f>IF(OR(D291="",C282="",C282&lt;=0,F291=""),"",TRIM(MID(D291,LEN(F291)+1+IF(MID(D291,LEN(F291)+1,1)=" ",1,0),99999)))</f>
        <v/>
      </c>
      <c r="F291" s="59" t="str">
        <f>IF(OR(G291="",G291=0,G291="0"),"",IF(LEN(G291)&lt;=C282,G291,IF(LEN(SUBSTITUTE(H291," ",""))=C282+1,LEFT(G291,C282),LEFT(G291,FIND("§",SUBSTITUTE(H291," ","§",LEN(H291)-LEN(SUBSTITUTE(H291," ",""))))-1))))</f>
        <v/>
      </c>
      <c r="G291" s="59" t="str">
        <f t="shared" si="10"/>
        <v/>
      </c>
      <c r="H291" s="59" t="str">
        <f>IF(OR(G291="",G291=0,G291="0"),"",LEFT(G291,C282+1))</f>
        <v/>
      </c>
      <c r="I291" s="117" t="str">
        <f>IF(LEN(TRIM(J291))&gt;0,MAX(I13:I290)+1,"")</f>
        <v/>
      </c>
      <c r="J291" s="146"/>
      <c r="K291" s="142"/>
      <c r="L291" s="142"/>
      <c r="M291" s="243"/>
      <c r="W291" s="3">
        <v>1</v>
      </c>
    </row>
    <row r="292" spans="2:23" ht="21" customHeight="1">
      <c r="B292" s="286"/>
      <c r="C292" s="70"/>
      <c r="D292" s="59" t="str" cm="1">
        <f t="array" ref="D292">IF(ROW()=ROW(D280),C283,INDEX(E280:E293,ROW()-ROW(D280)))</f>
        <v/>
      </c>
      <c r="E292" s="114" t="str">
        <f>IF(OR(D292="",C282="",C282&lt;=0,F292=""),"",TRIM(MID(D292,LEN(F292)+1+IF(MID(D292,LEN(F292)+1,1)=" ",1,0),99999)))</f>
        <v/>
      </c>
      <c r="F292" s="59" t="str">
        <f>IF(OR(G292="",G292=0,G292="0"),"",IF(LEN(G292)&lt;=C282,G292,IF(LEN(SUBSTITUTE(H292," ",""))=C282+1,LEFT(G292,C282),LEFT(G292,FIND("§",SUBSTITUTE(H292," ","§",LEN(H292)-LEN(SUBSTITUTE(H292," ",""))))-1))))</f>
        <v/>
      </c>
      <c r="G292" s="59" t="str">
        <f t="shared" si="10"/>
        <v/>
      </c>
      <c r="H292" s="59" t="str">
        <f>IF(OR(G292="",G292=0,G292="0"),"",LEFT(G292,C282+1))</f>
        <v/>
      </c>
      <c r="I292" s="117" t="str">
        <f>IF(LEN(TRIM(J292))&gt;0,MAX(I13:I291)+1,"")</f>
        <v/>
      </c>
      <c r="J292" s="146"/>
      <c r="K292" s="142"/>
      <c r="L292" s="142"/>
      <c r="M292" s="243"/>
      <c r="W292" s="3">
        <v>1</v>
      </c>
    </row>
    <row r="293" spans="2:23" ht="21" customHeight="1">
      <c r="B293" s="286"/>
      <c r="C293" s="70"/>
      <c r="D293" s="59" t="str" cm="1">
        <f t="array" ref="D293">IF(ROW()=ROW(D280),C283,INDEX(E280:E293,ROW()-ROW(D280)))</f>
        <v/>
      </c>
      <c r="E293" s="114" t="str">
        <f>IF(OR(D293="",C282="",C282&lt;=0,F293=""),"",TRIM(MID(D293,LEN(F293)+1+IF(MID(D293,LEN(F293)+1,1)=" ",1,0),99999)))</f>
        <v/>
      </c>
      <c r="F293" s="59" t="str">
        <f>IF(OR(G293="",G293=0,G293="0"),"",IF(LEN(G293)&lt;=C282,G293,IF(LEN(SUBSTITUTE(H293," ",""))=C282+1,LEFT(G293,C282),LEFT(G293,FIND("§",SUBSTITUTE(H293," ","§",LEN(H293)-LEN(SUBSTITUTE(H293," ",""))))-1))))</f>
        <v/>
      </c>
      <c r="G293" s="59" t="str">
        <f t="shared" si="10"/>
        <v/>
      </c>
      <c r="H293" s="59" t="str">
        <f>IF(OR(G293="",G293=0,G293="0"),"",LEFT(G293,C282+1))</f>
        <v/>
      </c>
      <c r="I293" s="117" t="str">
        <f>IF(LEN(TRIM(J293))&gt;0,MAX(I13:I292)+1,"")</f>
        <v/>
      </c>
      <c r="J293" s="146"/>
      <c r="K293" s="142"/>
      <c r="L293" s="142"/>
      <c r="M293" s="243"/>
      <c r="W293" s="3">
        <v>1</v>
      </c>
    </row>
    <row r="294" spans="2:23" ht="21" customHeight="1">
      <c r="B294" s="286"/>
      <c r="C294" s="113" t="str">
        <f>IF(TRIM(SUBSTITUTE(K34,CHAR(160),""))="","",K34)</f>
        <v/>
      </c>
      <c r="D294" s="59" t="str" cm="1">
        <f t="array" ref="D294">IF(ROW()=ROW(D294),C297,INDEX(E294:E307,ROW()-ROW(D294)))</f>
        <v/>
      </c>
      <c r="E294" s="114" t="str">
        <f>IF(OR(D294="",C296="",C296&lt;=0,F294=""),"",TRIM(MID(D294,LEN(F294)+1+IF(MID(D294,LEN(F294)+1,1)=" ",1,0),99999)))</f>
        <v/>
      </c>
      <c r="F294" s="59" t="str">
        <f>IF(OR(G294="",G294=0,G294="0"),"",IF(LEN(G294)&lt;=C296,G294,IF(LEN(SUBSTITUTE(H294," ",""))=C296+1,LEFT(G294,C296),LEFT(G294,FIND("§",SUBSTITUTE(H294," ","§",LEN(H294)-LEN(SUBSTITUTE(H294," ",""))))-1))))</f>
        <v/>
      </c>
      <c r="G294" s="59" t="str">
        <f t="shared" si="10"/>
        <v/>
      </c>
      <c r="H294" s="59" t="str">
        <f>IF(OR(G294="",G294=0,G294="0"),"",LEFT(G294,C296+1))</f>
        <v/>
      </c>
      <c r="I294" s="117" t="str">
        <f>IF(LEN(TRIM(J294))&gt;0,MAX(I13:I293)+1,"")</f>
        <v/>
      </c>
      <c r="J294" s="146"/>
      <c r="K294" s="142"/>
      <c r="L294" s="142"/>
      <c r="M294" s="243"/>
      <c r="W294" s="3">
        <v>1</v>
      </c>
    </row>
    <row r="295" spans="2:23" ht="21" customHeight="1">
      <c r="B295" s="286"/>
      <c r="C295" s="70" t="str">
        <f>TRIM(SUBSTITUTE(SUBSTITUTE(SUBSTITUTE(SUBSTITUTE(SUBSTITUTE(SUBSTITUTE(SUBSTITUTE(SUBSTITUTE(SUBSTITUTE(CLEAN(IF(OR(LEFT(C294,1)="-",LEFT(C294,1)="="),MID(C294,2,99999),C294)),"—","-"),"–","-"),CHAR(160)," "),CHAR(9)," "),CHAR(13)," "),CHAR(10)," ")," "," ")," "," ")," "," "))</f>
        <v/>
      </c>
      <c r="D295" s="59" t="str" cm="1">
        <f t="array" ref="D295">IF(ROW()=ROW(D294),C297,INDEX(E294:E307,ROW()-ROW(D294)))</f>
        <v/>
      </c>
      <c r="E295" s="114" t="str">
        <f>IF(OR(D295="",C296="",C296&lt;=0,F295=""),"",TRIM(MID(D295,LEN(F295)+1+IF(MID(D295,LEN(F295)+1,1)=" ",1,0),99999)))</f>
        <v/>
      </c>
      <c r="F295" s="59" t="str">
        <f>IF(OR(G295="",G295=0,G295="0"),"",IF(LEN(G295)&lt;=C296,G295,IF(LEN(SUBSTITUTE(H295," ",""))=C296+1,LEFT(G295,C296),LEFT(G295,FIND("§",SUBSTITUTE(H295," ","§",LEN(H295)-LEN(SUBSTITUTE(H295," ",""))))-1))))</f>
        <v/>
      </c>
      <c r="G295" s="59" t="str">
        <f t="shared" si="10"/>
        <v/>
      </c>
      <c r="H295" s="59" t="str">
        <f>IF(OR(G295="",G295=0,G295="0"),"",LEFT(G295,C296+1))</f>
        <v/>
      </c>
      <c r="I295" s="117" t="str">
        <f>IF(LEN(TRIM(J295))&gt;0,MAX(I13:I294)+1,"")</f>
        <v/>
      </c>
      <c r="J295" s="146"/>
      <c r="K295" s="142"/>
      <c r="L295" s="142"/>
      <c r="M295" s="243"/>
      <c r="W295" s="3">
        <v>1</v>
      </c>
    </row>
    <row r="296" spans="2:23" ht="21" customHeight="1">
      <c r="B296" s="286"/>
      <c r="C296" s="121">
        <f>C11</f>
        <v>120</v>
      </c>
      <c r="D296" s="59" t="str" cm="1">
        <f t="array" ref="D296">IF(ROW()=ROW(D294),C297,INDEX(E294:E307,ROW()-ROW(D294)))</f>
        <v/>
      </c>
      <c r="E296" s="114" t="str">
        <f>IF(OR(D296="",C296="",C296&lt;=0,F296=""),"",TRIM(MID(D296,LEN(F296)+1+IF(MID(D296,LEN(F296)+1,1)=" ",1,0),99999)))</f>
        <v/>
      </c>
      <c r="F296" s="59" t="str">
        <f>IF(OR(G296="",G296=0,G296="0"),"",IF(LEN(G296)&lt;=C296,G296,IF(LEN(SUBSTITUTE(H296," ",""))=C296+1,LEFT(G296,C296),LEFT(G296,FIND("§",SUBSTITUTE(H296," ","§",LEN(H296)-LEN(SUBSTITUTE(H296," ",""))))-1))))</f>
        <v/>
      </c>
      <c r="G296" s="59" t="str">
        <f t="shared" si="10"/>
        <v/>
      </c>
      <c r="H296" s="59" t="str">
        <f>IF(OR(G296="",G296=0,G296="0"),"",LEFT(G296,C296+1))</f>
        <v/>
      </c>
      <c r="I296" s="117" t="str">
        <f>IF(LEN(TRIM(J296))&gt;0,MAX(I13:I295)+1,"")</f>
        <v/>
      </c>
      <c r="J296" s="146"/>
      <c r="K296" s="142"/>
      <c r="L296" s="142"/>
      <c r="M296" s="243"/>
      <c r="W296" s="3">
        <v>1</v>
      </c>
    </row>
    <row r="297" spans="2:23" ht="21" customHeight="1">
      <c r="B297" s="286"/>
      <c r="C297" s="70" t="str">
        <f>IF(UPPER(TRIM(C12))="X",C301,C295)</f>
        <v/>
      </c>
      <c r="D297" s="59" t="str" cm="1">
        <f t="array" ref="D297">IF(ROW()=ROW(D294),C297,INDEX(E294:E307,ROW()-ROW(D294)))</f>
        <v/>
      </c>
      <c r="E297" s="114" t="str">
        <f>IF(OR(D297="",C296="",C296&lt;=0,F297=""),"",TRIM(MID(D297,LEN(F297)+1+IF(MID(D297,LEN(F297)+1,1)=" ",1,0),99999)))</f>
        <v/>
      </c>
      <c r="F297" s="59" t="str">
        <f>IF(OR(G297="",G297=0,G297="0"),"",IF(LEN(G297)&lt;=C296,G297,IF(LEN(SUBSTITUTE(H297," ",""))=C296+1,LEFT(G297,C296),LEFT(G297,FIND("§",SUBSTITUTE(H297," ","§",LEN(H297)-LEN(SUBSTITUTE(H297," ",""))))-1))))</f>
        <v/>
      </c>
      <c r="G297" s="59" t="str">
        <f t="shared" si="10"/>
        <v/>
      </c>
      <c r="H297" s="59" t="str">
        <f>IF(OR(G297="",G297=0,G297="0"),"",LEFT(G297,C296+1))</f>
        <v/>
      </c>
      <c r="I297" s="117" t="str">
        <f>IF(LEN(TRIM(J297))&gt;0,MAX(I13:I296)+1,"")</f>
        <v/>
      </c>
      <c r="J297" s="146"/>
      <c r="K297" s="142"/>
      <c r="L297" s="142"/>
      <c r="M297" s="243"/>
      <c r="W297" s="3">
        <v>1</v>
      </c>
    </row>
    <row r="298" spans="2:23" ht="21" customHeight="1">
      <c r="B298" s="286"/>
      <c r="C298" s="123" t="str">
        <f>TRIM(SUBSTITUTE(SUBSTITUTE(SUBSTITUTE(SUBSTITUTE(SUBSTITUTE(SUBSTITUTE(SUBSTITUTE(SUBSTITUTE(SUBSTITUTE(SUBSTITUTE(C295,","," "),";"," "),":"," "),"!"," "),"?"," "),"…"," "),"»"," "),"«"," "),"/"," "),"."," "))</f>
        <v/>
      </c>
      <c r="D298" s="59" t="str" cm="1">
        <f t="array" ref="D298">IF(ROW()=ROW(D294),C297,INDEX(E294:E307,ROW()-ROW(D294)))</f>
        <v/>
      </c>
      <c r="E298" s="114" t="str">
        <f>IF(OR(D298="",C296="",C296&lt;=0,F298=""),"",TRIM(MID(D298,LEN(F298)+1+IF(MID(D298,LEN(F298)+1,1)=" ",1,0),99999)))</f>
        <v/>
      </c>
      <c r="F298" s="59" t="str">
        <f>IF(OR(G298="",G298=0,G298="0"),"",IF(LEN(G298)&lt;=C296,G298,IF(LEN(SUBSTITUTE(H298," ",""))=C296+1,LEFT(G298,C296),LEFT(G298,FIND("§",SUBSTITUTE(H298," ","§",LEN(H298)-LEN(SUBSTITUTE(H298," ",""))))-1))))</f>
        <v/>
      </c>
      <c r="G298" s="59" t="str">
        <f t="shared" si="10"/>
        <v/>
      </c>
      <c r="H298" s="59" t="str">
        <f>IF(OR(G298="",G298=0,G298="0"),"",LEFT(G298,C296+1))</f>
        <v/>
      </c>
      <c r="I298" s="117" t="str">
        <f>IF(LEN(TRIM(J298))&gt;0,MAX(I13:I297)+1,"")</f>
        <v/>
      </c>
      <c r="J298" s="146"/>
      <c r="K298" s="142"/>
      <c r="L298" s="142"/>
      <c r="M298" s="243"/>
      <c r="W298" s="3">
        <v>1</v>
      </c>
    </row>
    <row r="299" spans="2:23" ht="21" customHeight="1">
      <c r="B299" s="286"/>
      <c r="C299" s="59" t="str">
        <f>TRIM(SUBSTITUTE(SUBSTITUTE(SUBSTITUTE(SUBSTITUTE(SUBSTITUTE(SUBSTITUTE(SUBSTITUTE(SUBSTITUTE(C298,"("," "),")"," "),CHAR(34)," "),"-"," "),"_"," "),"&lt;"," "),"&gt;"," "),"="," "))</f>
        <v/>
      </c>
      <c r="D299" s="59" t="str" cm="1">
        <f t="array" ref="D299">IF(ROW()=ROW(D294),C297,INDEX(E294:E307,ROW()-ROW(D294)))</f>
        <v/>
      </c>
      <c r="E299" s="114" t="str">
        <f>IF(OR(D299="",C296="",C296&lt;=0,F299=""),"",TRIM(MID(D299,LEN(F299)+1+IF(MID(D299,LEN(F299)+1,1)=" ",1,0),99999)))</f>
        <v/>
      </c>
      <c r="F299" s="59" t="str">
        <f>IF(OR(G299="",G299=0,G299="0"),"",IF(LEN(G299)&lt;=C296,G299,IF(LEN(SUBSTITUTE(H299," ",""))=C296+1,LEFT(G299,C296),LEFT(G299,FIND("§",SUBSTITUTE(H299," ","§",LEN(H299)-LEN(SUBSTITUTE(H299," ",""))))-1))))</f>
        <v/>
      </c>
      <c r="G299" s="59" t="str">
        <f t="shared" si="10"/>
        <v/>
      </c>
      <c r="H299" s="59" t="str">
        <f>IF(OR(G299="",G299=0,G299="0"),"",LEFT(G299,C296+1))</f>
        <v/>
      </c>
      <c r="I299" s="117" t="str">
        <f>IF(LEN(TRIM(J299))&gt;0,MAX(I13:I298)+1,"")</f>
        <v/>
      </c>
      <c r="J299" s="146"/>
      <c r="K299" s="142"/>
      <c r="L299" s="142"/>
      <c r="M299" s="243"/>
      <c r="W299" s="3">
        <v>1</v>
      </c>
    </row>
    <row r="300" spans="2:23" ht="21" customHeight="1">
      <c r="B300" s="286"/>
      <c r="C300" s="70" t="str">
        <f>TRIM(SUBSTITUTE(SUBSTITUTE(SUBSTITUTE(SUBSTITUTE(C299,"►"," "),"▼"," "),"▲"," "),"◄"," "))</f>
        <v/>
      </c>
      <c r="D300" s="59" t="str" cm="1">
        <f t="array" ref="D300">IF(ROW()=ROW(D294),C297,INDEX(E294:E307,ROW()-ROW(D294)))</f>
        <v/>
      </c>
      <c r="E300" s="114" t="str">
        <f>IF(OR(D300="",C296="",C296&lt;=0,F300=""),"",TRIM(MID(D300,LEN(F300)+1+IF(MID(D300,LEN(F300)+1,1)=" ",1,0),99999)))</f>
        <v/>
      </c>
      <c r="F300" s="59" t="str">
        <f>IF(OR(G300="",G300=0,G300="0"),"",IF(LEN(G300)&lt;=C296,G300,IF(LEN(SUBSTITUTE(H300," ",""))=C296+1,LEFT(G300,C296),LEFT(G300,FIND("§",SUBSTITUTE(H300," ","§",LEN(H300)-LEN(SUBSTITUTE(H300," ",""))))-1))))</f>
        <v/>
      </c>
      <c r="G300" s="59" t="str">
        <f t="shared" si="10"/>
        <v/>
      </c>
      <c r="H300" s="59" t="str">
        <f>IF(OR(G300="",G300=0,G300="0"),"",LEFT(G300,C296+1))</f>
        <v/>
      </c>
      <c r="I300" s="117" t="str">
        <f>IF(LEN(TRIM(J300))&gt;0,MAX(I13:I299)+1,"")</f>
        <v/>
      </c>
      <c r="J300" s="146"/>
      <c r="K300" s="142"/>
      <c r="L300" s="142"/>
      <c r="M300" s="243"/>
      <c r="W300" s="3">
        <v>1</v>
      </c>
    </row>
    <row r="301" spans="2:23" ht="21" customHeight="1">
      <c r="B301" s="286"/>
      <c r="C301" s="70" t="str">
        <f>TRIM(SUBSTITUTE(SUBSTITUTE(C300,"“"," "),"”"," "))</f>
        <v/>
      </c>
      <c r="D301" s="59" t="str" cm="1">
        <f t="array" ref="D301">IF(ROW()=ROW(D294),C297,INDEX(E294:E307,ROW()-ROW(D294)))</f>
        <v/>
      </c>
      <c r="E301" s="114" t="str">
        <f>IF(OR(D301="",C296="",C296&lt;=0,F301=""),"",TRIM(MID(D301,LEN(F301)+1+IF(MID(D301,LEN(F301)+1,1)=" ",1,0),99999)))</f>
        <v/>
      </c>
      <c r="F301" s="59" t="str">
        <f>IF(OR(G301="",G301=0,G301="0"),"",IF(LEN(G301)&lt;=C296,G301,IF(LEN(SUBSTITUTE(H301," ",""))=C296+1,LEFT(G301,C296),LEFT(G301,FIND("§",SUBSTITUTE(H301," ","§",LEN(H301)-LEN(SUBSTITUTE(H301," ",""))))-1))))</f>
        <v/>
      </c>
      <c r="G301" s="59" t="str">
        <f t="shared" si="10"/>
        <v/>
      </c>
      <c r="H301" s="59" t="str">
        <f>IF(OR(G301="",G301=0,G301="0"),"",LEFT(G301,C296+1))</f>
        <v/>
      </c>
      <c r="I301" s="117" t="str">
        <f>IF(LEN(TRIM(J301))&gt;0,MAX(I13:I300)+1,"")</f>
        <v/>
      </c>
      <c r="J301" s="146"/>
      <c r="K301" s="142"/>
      <c r="L301" s="142"/>
      <c r="M301" s="243"/>
      <c r="W301" s="3">
        <v>1</v>
      </c>
    </row>
    <row r="302" spans="2:23" ht="21" customHeight="1">
      <c r="B302" s="286"/>
      <c r="C302" s="70"/>
      <c r="D302" s="59" t="str" cm="1">
        <f t="array" ref="D302">IF(ROW()=ROW(D294),C297,INDEX(E294:E307,ROW()-ROW(D294)))</f>
        <v/>
      </c>
      <c r="E302" s="114" t="str">
        <f>IF(OR(D302="",C296="",C296&lt;=0,F302=""),"",TRIM(MID(D302,LEN(F302)+1+IF(MID(D302,LEN(F302)+1,1)=" ",1,0),99999)))</f>
        <v/>
      </c>
      <c r="F302" s="59" t="str">
        <f>IF(OR(G302="",G302=0,G302="0"),"",IF(LEN(G302)&lt;=C296,G302,IF(LEN(SUBSTITUTE(H302," ",""))=C296+1,LEFT(G302,C296),LEFT(G302,FIND("§",SUBSTITUTE(H302," ","§",LEN(H302)-LEN(SUBSTITUTE(H302," ",""))))-1))))</f>
        <v/>
      </c>
      <c r="G302" s="59" t="str">
        <f t="shared" si="10"/>
        <v/>
      </c>
      <c r="H302" s="59" t="str">
        <f>IF(OR(G302="",G302=0,G302="0"),"",LEFT(G302,C296+1))</f>
        <v/>
      </c>
      <c r="I302" s="117" t="str">
        <f>IF(LEN(TRIM(J302))&gt;0,MAX(I13:I301)+1,"")</f>
        <v/>
      </c>
      <c r="J302" s="146"/>
      <c r="K302" s="142"/>
      <c r="L302" s="142"/>
      <c r="M302" s="243"/>
      <c r="W302" s="3">
        <v>1</v>
      </c>
    </row>
    <row r="303" spans="2:23" ht="21" customHeight="1">
      <c r="B303" s="286"/>
      <c r="C303" s="70"/>
      <c r="D303" s="59" t="str" cm="1">
        <f t="array" ref="D303">IF(ROW()=ROW(D294),C297,INDEX(E294:E307,ROW()-ROW(D294)))</f>
        <v/>
      </c>
      <c r="E303" s="114" t="str">
        <f>IF(OR(D303="",C296="",C296&lt;=0,F303=""),"",TRIM(MID(D303,LEN(F303)+1+IF(MID(D303,LEN(F303)+1,1)=" ",1,0),99999)))</f>
        <v/>
      </c>
      <c r="F303" s="59" t="str">
        <f>IF(OR(G303="",G303=0,G303="0"),"",IF(LEN(G303)&lt;=C296,G303,IF(LEN(SUBSTITUTE(H303," ",""))=C296+1,LEFT(G303,C296),LEFT(G303,FIND("§",SUBSTITUTE(H303," ","§",LEN(H303)-LEN(SUBSTITUTE(H303," ",""))))-1))))</f>
        <v/>
      </c>
      <c r="G303" s="59" t="str">
        <f t="shared" si="10"/>
        <v/>
      </c>
      <c r="H303" s="59" t="str">
        <f>IF(OR(G303="",G303=0,G303="0"),"",LEFT(G303,C296+1))</f>
        <v/>
      </c>
      <c r="I303" s="117" t="str">
        <f>IF(LEN(TRIM(J303))&gt;0,MAX(I13:I302)+1,"")</f>
        <v/>
      </c>
      <c r="J303" s="146"/>
      <c r="K303" s="142"/>
      <c r="L303" s="142"/>
      <c r="M303" s="243"/>
      <c r="W303" s="3">
        <v>1</v>
      </c>
    </row>
    <row r="304" spans="2:23" ht="21" customHeight="1">
      <c r="B304" s="286"/>
      <c r="C304" s="70"/>
      <c r="D304" s="59" t="str" cm="1">
        <f t="array" ref="D304">IF(ROW()=ROW(D294),C297,INDEX(E294:E307,ROW()-ROW(D294)))</f>
        <v/>
      </c>
      <c r="E304" s="114" t="str">
        <f>IF(OR(D304="",C296="",C296&lt;=0,F304=""),"",TRIM(MID(D304,LEN(F304)+1+IF(MID(D304,LEN(F304)+1,1)=" ",1,0),99999)))</f>
        <v/>
      </c>
      <c r="F304" s="59" t="str">
        <f>IF(OR(G304="",G304=0,G304="0"),"",IF(LEN(G304)&lt;=C296,G304,IF(LEN(SUBSTITUTE(H304," ",""))=C296+1,LEFT(G304,C296),LEFT(G304,FIND("§",SUBSTITUTE(H304," ","§",LEN(H304)-LEN(SUBSTITUTE(H304," ",""))))-1))))</f>
        <v/>
      </c>
      <c r="G304" s="59" t="str">
        <f t="shared" si="10"/>
        <v/>
      </c>
      <c r="H304" s="59" t="str">
        <f>IF(OR(G304="",G304=0,G304="0"),"",LEFT(G304,C296+1))</f>
        <v/>
      </c>
      <c r="I304" s="117" t="str">
        <f>IF(LEN(TRIM(J304))&gt;0,MAX(I13:I303)+1,"")</f>
        <v/>
      </c>
      <c r="J304" s="146"/>
      <c r="K304" s="142"/>
      <c r="L304" s="142"/>
      <c r="M304" s="243"/>
      <c r="W304" s="3">
        <v>1</v>
      </c>
    </row>
    <row r="305" spans="2:23" ht="21" customHeight="1">
      <c r="B305" s="286"/>
      <c r="C305" s="70"/>
      <c r="D305" s="59" t="str" cm="1">
        <f t="array" ref="D305">IF(ROW()=ROW(D294),C297,INDEX(E294:E307,ROW()-ROW(D294)))</f>
        <v/>
      </c>
      <c r="E305" s="114" t="str">
        <f>IF(OR(D305="",C296="",C296&lt;=0,F305=""),"",TRIM(MID(D305,LEN(F305)+1+IF(MID(D305,LEN(F305)+1,1)=" ",1,0),99999)))</f>
        <v/>
      </c>
      <c r="F305" s="59" t="str">
        <f>IF(OR(G305="",G305=0,G305="0"),"",IF(LEN(G305)&lt;=C296,G305,IF(LEN(SUBSTITUTE(H305," ",""))=C296+1,LEFT(G305,C296),LEFT(G305,FIND("§",SUBSTITUTE(H305," ","§",LEN(H305)-LEN(SUBSTITUTE(H305," ",""))))-1))))</f>
        <v/>
      </c>
      <c r="G305" s="59" t="str">
        <f t="shared" si="10"/>
        <v/>
      </c>
      <c r="H305" s="59" t="str">
        <f>IF(OR(G305="",G305=0,G305="0"),"",LEFT(G305,C296+1))</f>
        <v/>
      </c>
      <c r="I305" s="117" t="str">
        <f>IF(LEN(TRIM(J305))&gt;0,MAX(I13:I304)+1,"")</f>
        <v/>
      </c>
      <c r="J305" s="146"/>
      <c r="K305" s="142"/>
      <c r="L305" s="142"/>
      <c r="M305" s="243"/>
      <c r="W305" s="3">
        <v>1</v>
      </c>
    </row>
    <row r="306" spans="2:23" ht="21" customHeight="1">
      <c r="B306" s="286"/>
      <c r="C306" s="70"/>
      <c r="D306" s="59" t="str" cm="1">
        <f t="array" ref="D306">IF(ROW()=ROW(D294),C297,INDEX(E294:E307,ROW()-ROW(D294)))</f>
        <v/>
      </c>
      <c r="E306" s="114" t="str">
        <f>IF(OR(D306="",C296="",C296&lt;=0,F306=""),"",TRIM(MID(D306,LEN(F306)+1+IF(MID(D306,LEN(F306)+1,1)=" ",1,0),99999)))</f>
        <v/>
      </c>
      <c r="F306" s="59" t="str">
        <f>IF(OR(G306="",G306=0,G306="0"),"",IF(LEN(G306)&lt;=C296,G306,IF(LEN(SUBSTITUTE(H306," ",""))=C296+1,LEFT(G306,C296),LEFT(G306,FIND("§",SUBSTITUTE(H306," ","§",LEN(H306)-LEN(SUBSTITUTE(H306," ",""))))-1))))</f>
        <v/>
      </c>
      <c r="G306" s="59" t="str">
        <f t="shared" si="10"/>
        <v/>
      </c>
      <c r="H306" s="59" t="str">
        <f>IF(OR(G306="",G306=0,G306="0"),"",LEFT(G306,C296+1))</f>
        <v/>
      </c>
      <c r="I306" s="117" t="str">
        <f>IF(LEN(TRIM(J306))&gt;0,MAX(I13:I305)+1,"")</f>
        <v/>
      </c>
      <c r="J306" s="146"/>
      <c r="K306" s="142"/>
      <c r="L306" s="142"/>
      <c r="M306" s="243"/>
      <c r="W306" s="3">
        <v>1</v>
      </c>
    </row>
    <row r="307" spans="2:23" ht="21" customHeight="1">
      <c r="B307" s="286"/>
      <c r="C307" s="70"/>
      <c r="D307" s="59" t="str" cm="1">
        <f t="array" ref="D307">IF(ROW()=ROW(D294),C297,INDEX(E294:E307,ROW()-ROW(D294)))</f>
        <v/>
      </c>
      <c r="E307" s="114" t="str">
        <f>IF(OR(D307="",C296="",C296&lt;=0,F307=""),"",TRIM(MID(D307,LEN(F307)+1+IF(MID(D307,LEN(F307)+1,1)=" ",1,0),99999)))</f>
        <v/>
      </c>
      <c r="F307" s="59" t="str">
        <f>IF(OR(G307="",G307=0,G307="0"),"",IF(LEN(G307)&lt;=C296,G307,IF(LEN(SUBSTITUTE(H307," ",""))=C296+1,LEFT(G307,C296),LEFT(G307,FIND("§",SUBSTITUTE(H307," ","§",LEN(H307)-LEN(SUBSTITUTE(H307," ",""))))-1))))</f>
        <v/>
      </c>
      <c r="G307" s="59" t="str">
        <f t="shared" si="10"/>
        <v/>
      </c>
      <c r="H307" s="59" t="str">
        <f>IF(OR(G307="",G307=0,G307="0"),"",LEFT(G307,C296+1))</f>
        <v/>
      </c>
      <c r="I307" s="117" t="str">
        <f>IF(LEN(TRIM(J307))&gt;0,MAX(I13:I306)+1,"")</f>
        <v/>
      </c>
      <c r="J307" s="146"/>
      <c r="K307" s="142"/>
      <c r="L307" s="142"/>
      <c r="M307" s="243"/>
      <c r="W307" s="3">
        <v>1</v>
      </c>
    </row>
    <row r="308" spans="2:23" ht="21" customHeight="1">
      <c r="B308" s="286"/>
      <c r="C308" s="113" t="str">
        <f>IF(TRIM(SUBSTITUTE(K35,CHAR(160),""))="","",K35)</f>
        <v>9. Servez le bœuf bourguignon bien chaud accompagné de pommes de terre, de pâtes ou de riz.</v>
      </c>
      <c r="D308" s="59" t="str" cm="1">
        <f t="array" ref="D308">IF(ROW()=ROW(D308),C311,INDEX(E308:E321,ROW()-ROW(D308)))</f>
        <v>9. Servez le bœuf bourguignon bien chaud accompagné de pommes de terre, de pâtes ou de riz.</v>
      </c>
      <c r="E308" s="114" t="str">
        <f>IF(OR(D308="",C310="",C310&lt;=0,F308=""),"",TRIM(MID(D308,LEN(F308)+1+IF(MID(D308,LEN(F308)+1,1)=" ",1,0),99999)))</f>
        <v/>
      </c>
      <c r="F308" s="59" t="str">
        <f>IF(OR(G308="",G308=0,G308="0"),"",IF(LEN(G308)&lt;=C310,G308,IF(LEN(SUBSTITUTE(H308," ",""))=C310+1,LEFT(G308,C310),LEFT(G308,FIND("§",SUBSTITUTE(H308," ","§",LEN(H308)-LEN(SUBSTITUTE(H308," ",""))))-1))))</f>
        <v>9. Servez le bœuf bourguignon bien chaud accompagné de pommes de terre, de pâtes ou de riz.</v>
      </c>
      <c r="G308" s="59" t="str">
        <f t="shared" si="10"/>
        <v>9. Servez le bœuf bourguignon bien chaud accompagné de pommes de terre, de pâtes ou de riz.</v>
      </c>
      <c r="H308" s="59" t="str">
        <f>IF(OR(G308="",G308=0,G308="0"),"",LEFT(G308,C310+1))</f>
        <v>9. Servez le bœuf bourguignon bien chaud accompagné de pommes de terre, de pâtes ou de riz.</v>
      </c>
      <c r="I308" s="117" t="str">
        <f>IF(LEN(TRIM(J308))&gt;0,MAX(I13:I307)+1,"")</f>
        <v/>
      </c>
      <c r="J308" s="146"/>
      <c r="K308" s="142"/>
      <c r="L308" s="142"/>
      <c r="M308" s="243"/>
      <c r="W308" s="3">
        <v>1</v>
      </c>
    </row>
    <row r="309" spans="2:23" ht="21" customHeight="1">
      <c r="B309" s="286"/>
      <c r="C309" s="70" t="str">
        <f>TRIM(SUBSTITUTE(SUBSTITUTE(SUBSTITUTE(SUBSTITUTE(SUBSTITUTE(SUBSTITUTE(SUBSTITUTE(SUBSTITUTE(SUBSTITUTE(CLEAN(IF(OR(LEFT(C308,1)="-",LEFT(C308,1)="="),MID(C308,2,99999),C308)),"—","-"),"–","-"),CHAR(160)," "),CHAR(9)," "),CHAR(13)," "),CHAR(10)," ")," "," ")," "," ")," "," "))</f>
        <v>9. Servez le bœuf bourguignon bien chaud accompagné de pommes de terre, de pâtes ou de riz.</v>
      </c>
      <c r="D309" s="59" t="str" cm="1">
        <f t="array" ref="D309">IF(ROW()=ROW(D308),C311,INDEX(E308:E321,ROW()-ROW(D308)))</f>
        <v/>
      </c>
      <c r="E309" s="114" t="str">
        <f>IF(OR(D309="",C310="",C310&lt;=0,F309=""),"",TRIM(MID(D309,LEN(F309)+1+IF(MID(D309,LEN(F309)+1,1)=" ",1,0),99999)))</f>
        <v/>
      </c>
      <c r="F309" s="59" t="str">
        <f>IF(OR(G309="",G309=0,G309="0"),"",IF(LEN(G309)&lt;=C310,G309,IF(LEN(SUBSTITUTE(H309," ",""))=C310+1,LEFT(G309,C310),LEFT(G309,FIND("§",SUBSTITUTE(H309," ","§",LEN(H309)-LEN(SUBSTITUTE(H309," ",""))))-1))))</f>
        <v/>
      </c>
      <c r="G309" s="59" t="str">
        <f t="shared" si="10"/>
        <v/>
      </c>
      <c r="H309" s="59" t="str">
        <f>IF(OR(G309="",G309=0,G309="0"),"",LEFT(G309,C310+1))</f>
        <v/>
      </c>
      <c r="I309" s="117" t="str">
        <f>IF(LEN(TRIM(J309))&gt;0,MAX(I13:I308)+1,"")</f>
        <v/>
      </c>
      <c r="J309" s="146"/>
      <c r="K309" s="142"/>
      <c r="L309" s="142"/>
      <c r="M309" s="243"/>
      <c r="W309" s="3">
        <v>1</v>
      </c>
    </row>
    <row r="310" spans="2:23" ht="21" customHeight="1">
      <c r="B310" s="286"/>
      <c r="C310" s="121">
        <f>C11</f>
        <v>120</v>
      </c>
      <c r="D310" s="59" t="str" cm="1">
        <f t="array" ref="D310">IF(ROW()=ROW(D308),C311,INDEX(E308:E321,ROW()-ROW(D308)))</f>
        <v/>
      </c>
      <c r="E310" s="114" t="str">
        <f>IF(OR(D310="",C310="",C310&lt;=0,F310=""),"",TRIM(MID(D310,LEN(F310)+1+IF(MID(D310,LEN(F310)+1,1)=" ",1,0),99999)))</f>
        <v/>
      </c>
      <c r="F310" s="59" t="str">
        <f>IF(OR(G310="",G310=0,G310="0"),"",IF(LEN(G310)&lt;=C310,G310,IF(LEN(SUBSTITUTE(H310," ",""))=C310+1,LEFT(G310,C310),LEFT(G310,FIND("§",SUBSTITUTE(H310," ","§",LEN(H310)-LEN(SUBSTITUTE(H310," ",""))))-1))))</f>
        <v/>
      </c>
      <c r="G310" s="59" t="str">
        <f t="shared" si="10"/>
        <v/>
      </c>
      <c r="H310" s="59" t="str">
        <f>IF(OR(G310="",G310=0,G310="0"),"",LEFT(G310,C310+1))</f>
        <v/>
      </c>
      <c r="I310" s="117" t="str">
        <f>IF(LEN(TRIM(J310))&gt;0,MAX(I13:I309)+1,"")</f>
        <v/>
      </c>
      <c r="J310" s="146"/>
      <c r="K310" s="142"/>
      <c r="L310" s="142"/>
      <c r="M310" s="243"/>
      <c r="W310" s="3">
        <v>1</v>
      </c>
    </row>
    <row r="311" spans="2:23" ht="21" customHeight="1">
      <c r="B311" s="286"/>
      <c r="C311" s="70" t="str">
        <f>IF(UPPER(TRIM(C12))="X",C315,C309)</f>
        <v>9. Servez le bœuf bourguignon bien chaud accompagné de pommes de terre, de pâtes ou de riz.</v>
      </c>
      <c r="D311" s="59" t="str" cm="1">
        <f t="array" ref="D311">IF(ROW()=ROW(D308),C311,INDEX(E308:E321,ROW()-ROW(D308)))</f>
        <v/>
      </c>
      <c r="E311" s="114" t="str">
        <f>IF(OR(D311="",C310="",C310&lt;=0,F311=""),"",TRIM(MID(D311,LEN(F311)+1+IF(MID(D311,LEN(F311)+1,1)=" ",1,0),99999)))</f>
        <v/>
      </c>
      <c r="F311" s="59" t="str">
        <f>IF(OR(G311="",G311=0,G311="0"),"",IF(LEN(G311)&lt;=C310,G311,IF(LEN(SUBSTITUTE(H311," ",""))=C310+1,LEFT(G311,C310),LEFT(G311,FIND("§",SUBSTITUTE(H311," ","§",LEN(H311)-LEN(SUBSTITUTE(H311," ",""))))-1))))</f>
        <v/>
      </c>
      <c r="G311" s="59" t="str">
        <f t="shared" si="10"/>
        <v/>
      </c>
      <c r="H311" s="59" t="str">
        <f>IF(OR(G311="",G311=0,G311="0"),"",LEFT(G311,C310+1))</f>
        <v/>
      </c>
      <c r="I311" s="117" t="str">
        <f>IF(LEN(TRIM(J311))&gt;0,MAX(I13:I310)+1,"")</f>
        <v/>
      </c>
      <c r="J311" s="146"/>
      <c r="K311" s="142"/>
      <c r="L311" s="142"/>
      <c r="M311" s="243"/>
      <c r="W311" s="3">
        <v>1</v>
      </c>
    </row>
    <row r="312" spans="2:23" ht="21" customHeight="1">
      <c r="B312" s="286"/>
      <c r="C312" s="123" t="str">
        <f>TRIM(SUBSTITUTE(SUBSTITUTE(SUBSTITUTE(SUBSTITUTE(SUBSTITUTE(SUBSTITUTE(SUBSTITUTE(SUBSTITUTE(SUBSTITUTE(SUBSTITUTE(C309,","," "),";"," "),":"," "),"!"," "),"?"," "),"…"," "),"»"," "),"«"," "),"/"," "),"."," "))</f>
        <v>9 Servez le bœuf bourguignon bien chaud accompagné de pommes de terre de pâtes ou de riz</v>
      </c>
      <c r="D312" s="59" t="str" cm="1">
        <f t="array" ref="D312">IF(ROW()=ROW(D308),C311,INDEX(E308:E321,ROW()-ROW(D308)))</f>
        <v/>
      </c>
      <c r="E312" s="114" t="str">
        <f>IF(OR(D312="",C310="",C310&lt;=0,F312=""),"",TRIM(MID(D312,LEN(F312)+1+IF(MID(D312,LEN(F312)+1,1)=" ",1,0),99999)))</f>
        <v/>
      </c>
      <c r="F312" s="59" t="str">
        <f>IF(OR(G312="",G312=0,G312="0"),"",IF(LEN(G312)&lt;=C310,G312,IF(LEN(SUBSTITUTE(H312," ",""))=C310+1,LEFT(G312,C310),LEFT(G312,FIND("§",SUBSTITUTE(H312," ","§",LEN(H312)-LEN(SUBSTITUTE(H312," ",""))))-1))))</f>
        <v/>
      </c>
      <c r="G312" s="59" t="str">
        <f t="shared" si="10"/>
        <v/>
      </c>
      <c r="H312" s="59" t="str">
        <f>IF(OR(G312="",G312=0,G312="0"),"",LEFT(G312,C310+1))</f>
        <v/>
      </c>
      <c r="I312" s="117" t="str">
        <f>IF(LEN(TRIM(J312))&gt;0,MAX(I13:I311)+1,"")</f>
        <v/>
      </c>
      <c r="J312" s="146"/>
      <c r="K312" s="142"/>
      <c r="L312" s="142"/>
      <c r="M312" s="243"/>
      <c r="W312" s="3">
        <v>1</v>
      </c>
    </row>
    <row r="313" spans="2:23" ht="21" customHeight="1">
      <c r="B313" s="286"/>
      <c r="C313" s="59" t="str">
        <f>TRIM(SUBSTITUTE(SUBSTITUTE(SUBSTITUTE(SUBSTITUTE(SUBSTITUTE(SUBSTITUTE(SUBSTITUTE(SUBSTITUTE(C312,"("," "),")"," "),CHAR(34)," "),"-"," "),"_"," "),"&lt;"," "),"&gt;"," "),"="," "))</f>
        <v>9 Servez le bœuf bourguignon bien chaud accompagné de pommes de terre de pâtes ou de riz</v>
      </c>
      <c r="D313" s="59" t="str" cm="1">
        <f t="array" ref="D313">IF(ROW()=ROW(D308),C311,INDEX(E308:E321,ROW()-ROW(D308)))</f>
        <v/>
      </c>
      <c r="E313" s="114" t="str">
        <f>IF(OR(D313="",C310="",C310&lt;=0,F313=""),"",TRIM(MID(D313,LEN(F313)+1+IF(MID(D313,LEN(F313)+1,1)=" ",1,0),99999)))</f>
        <v/>
      </c>
      <c r="F313" s="59" t="str">
        <f>IF(OR(G313="",G313=0,G313="0"),"",IF(LEN(G313)&lt;=C310,G313,IF(LEN(SUBSTITUTE(H313," ",""))=C310+1,LEFT(G313,C310),LEFT(G313,FIND("§",SUBSTITUTE(H313," ","§",LEN(H313)-LEN(SUBSTITUTE(H313," ",""))))-1))))</f>
        <v/>
      </c>
      <c r="G313" s="59" t="str">
        <f t="shared" si="10"/>
        <v/>
      </c>
      <c r="H313" s="59" t="str">
        <f>IF(OR(G313="",G313=0,G313="0"),"",LEFT(G313,C310+1))</f>
        <v/>
      </c>
      <c r="I313" s="117" t="str">
        <f>IF(LEN(TRIM(J313))&gt;0,MAX(I13:I312)+1,"")</f>
        <v/>
      </c>
      <c r="J313" s="146"/>
      <c r="K313" s="142"/>
      <c r="L313" s="142"/>
      <c r="M313" s="243"/>
      <c r="W313" s="3">
        <v>1</v>
      </c>
    </row>
    <row r="314" spans="2:23" ht="21" customHeight="1">
      <c r="B314" s="286"/>
      <c r="C314" s="70" t="str">
        <f>TRIM(SUBSTITUTE(SUBSTITUTE(SUBSTITUTE(SUBSTITUTE(C313,"►"," "),"▼"," "),"▲"," "),"◄"," "))</f>
        <v>9 Servez le bœuf bourguignon bien chaud accompagné de pommes de terre de pâtes ou de riz</v>
      </c>
      <c r="D314" s="59" t="str" cm="1">
        <f t="array" ref="D314">IF(ROW()=ROW(D308),C311,INDEX(E308:E321,ROW()-ROW(D308)))</f>
        <v/>
      </c>
      <c r="E314" s="114" t="str">
        <f>IF(OR(D314="",C310="",C310&lt;=0,F314=""),"",TRIM(MID(D314,LEN(F314)+1+IF(MID(D314,LEN(F314)+1,1)=" ",1,0),99999)))</f>
        <v/>
      </c>
      <c r="F314" s="59" t="str">
        <f>IF(OR(G314="",G314=0,G314="0"),"",IF(LEN(G314)&lt;=C310,G314,IF(LEN(SUBSTITUTE(H314," ",""))=C310+1,LEFT(G314,C310),LEFT(G314,FIND("§",SUBSTITUTE(H314," ","§",LEN(H314)-LEN(SUBSTITUTE(H314," ",""))))-1))))</f>
        <v/>
      </c>
      <c r="G314" s="59" t="str">
        <f t="shared" si="10"/>
        <v/>
      </c>
      <c r="H314" s="59" t="str">
        <f>IF(OR(G314="",G314=0,G314="0"),"",LEFT(G314,C310+1))</f>
        <v/>
      </c>
      <c r="I314" s="117" t="str">
        <f>IF(LEN(TRIM(J314))&gt;0,MAX(I13:I313)+1,"")</f>
        <v/>
      </c>
      <c r="J314" s="146"/>
      <c r="K314" s="142"/>
      <c r="L314" s="142"/>
      <c r="M314" s="243"/>
      <c r="W314" s="3">
        <v>1</v>
      </c>
    </row>
    <row r="315" spans="2:23" ht="21" customHeight="1">
      <c r="B315" s="286"/>
      <c r="C315" s="70" t="str">
        <f>TRIM(SUBSTITUTE(SUBSTITUTE(C314,"“"," "),"”"," "))</f>
        <v>9 Servez le bœuf bourguignon bien chaud accompagné de pommes de terre de pâtes ou de riz</v>
      </c>
      <c r="D315" s="59" t="str" cm="1">
        <f t="array" ref="D315">IF(ROW()=ROW(D308),C311,INDEX(E308:E321,ROW()-ROW(D308)))</f>
        <v/>
      </c>
      <c r="E315" s="114" t="str">
        <f>IF(OR(D315="",C310="",C310&lt;=0,F315=""),"",TRIM(MID(D315,LEN(F315)+1+IF(MID(D315,LEN(F315)+1,1)=" ",1,0),99999)))</f>
        <v/>
      </c>
      <c r="F315" s="59" t="str">
        <f>IF(OR(G315="",G315=0,G315="0"),"",IF(LEN(G315)&lt;=C310,G315,IF(LEN(SUBSTITUTE(H315," ",""))=C310+1,LEFT(G315,C310),LEFT(G315,FIND("§",SUBSTITUTE(H315," ","§",LEN(H315)-LEN(SUBSTITUTE(H315," ",""))))-1))))</f>
        <v/>
      </c>
      <c r="G315" s="59" t="str">
        <f t="shared" si="10"/>
        <v/>
      </c>
      <c r="H315" s="59" t="str">
        <f>IF(OR(G315="",G315=0,G315="0"),"",LEFT(G315,C310+1))</f>
        <v/>
      </c>
      <c r="I315" s="117" t="str">
        <f>IF(LEN(TRIM(J315))&gt;0,MAX(I13:I314)+1,"")</f>
        <v/>
      </c>
      <c r="J315" s="146"/>
      <c r="K315" s="142"/>
      <c r="L315" s="142"/>
      <c r="M315" s="243"/>
      <c r="W315" s="3">
        <v>1</v>
      </c>
    </row>
    <row r="316" spans="2:23" ht="21" customHeight="1">
      <c r="B316" s="286"/>
      <c r="C316" s="70"/>
      <c r="D316" s="59" t="str" cm="1">
        <f t="array" ref="D316">IF(ROW()=ROW(D308),C311,INDEX(E308:E321,ROW()-ROW(D308)))</f>
        <v/>
      </c>
      <c r="E316" s="114" t="str">
        <f>IF(OR(D316="",C310="",C310&lt;=0,F316=""),"",TRIM(MID(D316,LEN(F316)+1+IF(MID(D316,LEN(F316)+1,1)=" ",1,0),99999)))</f>
        <v/>
      </c>
      <c r="F316" s="59" t="str">
        <f>IF(OR(G316="",G316=0,G316="0"),"",IF(LEN(G316)&lt;=C310,G316,IF(LEN(SUBSTITUTE(H316," ",""))=C310+1,LEFT(G316,C310),LEFT(G316,FIND("§",SUBSTITUTE(H316," ","§",LEN(H316)-LEN(SUBSTITUTE(H316," ",""))))-1))))</f>
        <v/>
      </c>
      <c r="G316" s="59" t="str">
        <f t="shared" si="10"/>
        <v/>
      </c>
      <c r="H316" s="59" t="str">
        <f>IF(OR(G316="",G316=0,G316="0"),"",LEFT(G316,C310+1))</f>
        <v/>
      </c>
      <c r="I316" s="117" t="str">
        <f>IF(LEN(TRIM(J316))&gt;0,MAX(I13:I315)+1,"")</f>
        <v/>
      </c>
      <c r="J316" s="146"/>
      <c r="K316" s="142"/>
      <c r="L316" s="142"/>
      <c r="M316" s="243"/>
      <c r="W316" s="3">
        <v>1</v>
      </c>
    </row>
    <row r="317" spans="2:23" ht="21" customHeight="1">
      <c r="B317" s="286"/>
      <c r="C317" s="70"/>
      <c r="D317" s="59" t="str" cm="1">
        <f t="array" ref="D317">IF(ROW()=ROW(D308),C311,INDEX(E308:E321,ROW()-ROW(D308)))</f>
        <v/>
      </c>
      <c r="E317" s="114" t="str">
        <f>IF(OR(D317="",C310="",C310&lt;=0,F317=""),"",TRIM(MID(D317,LEN(F317)+1+IF(MID(D317,LEN(F317)+1,1)=" ",1,0),99999)))</f>
        <v/>
      </c>
      <c r="F317" s="59" t="str">
        <f>IF(OR(G317="",G317=0,G317="0"),"",IF(LEN(G317)&lt;=C310,G317,IF(LEN(SUBSTITUTE(H317," ",""))=C310+1,LEFT(G317,C310),LEFT(G317,FIND("§",SUBSTITUTE(H317," ","§",LEN(H317)-LEN(SUBSTITUTE(H317," ",""))))-1))))</f>
        <v/>
      </c>
      <c r="G317" s="59" t="str">
        <f t="shared" si="10"/>
        <v/>
      </c>
      <c r="H317" s="59" t="str">
        <f>IF(OR(G317="",G317=0,G317="0"),"",LEFT(G317,C310+1))</f>
        <v/>
      </c>
      <c r="I317" s="117" t="str">
        <f>IF(LEN(TRIM(J317))&gt;0,MAX(I13:I316)+1,"")</f>
        <v/>
      </c>
      <c r="J317" s="146"/>
      <c r="K317" s="142"/>
      <c r="L317" s="142"/>
      <c r="M317" s="243"/>
      <c r="W317" s="3">
        <v>1</v>
      </c>
    </row>
    <row r="318" spans="2:23" ht="21" customHeight="1">
      <c r="B318" s="286"/>
      <c r="C318" s="70"/>
      <c r="D318" s="59" t="str" cm="1">
        <f t="array" ref="D318">IF(ROW()=ROW(D308),C311,INDEX(E308:E321,ROW()-ROW(D308)))</f>
        <v/>
      </c>
      <c r="E318" s="114" t="str">
        <f>IF(OR(D318="",C310="",C310&lt;=0,F318=""),"",TRIM(MID(D318,LEN(F318)+1+IF(MID(D318,LEN(F318)+1,1)=" ",1,0),99999)))</f>
        <v/>
      </c>
      <c r="F318" s="59" t="str">
        <f>IF(OR(G318="",G318=0,G318="0"),"",IF(LEN(G318)&lt;=C310,G318,IF(LEN(SUBSTITUTE(H318," ",""))=C310+1,LEFT(G318,C310),LEFT(G318,FIND("§",SUBSTITUTE(H318," ","§",LEN(H318)-LEN(SUBSTITUTE(H318," ",""))))-1))))</f>
        <v/>
      </c>
      <c r="G318" s="59" t="str">
        <f t="shared" si="10"/>
        <v/>
      </c>
      <c r="H318" s="59" t="str">
        <f>IF(OR(G318="",G318=0,G318="0"),"",LEFT(G318,C310+1))</f>
        <v/>
      </c>
      <c r="I318" s="117" t="str">
        <f>IF(LEN(TRIM(J318))&gt;0,MAX(I13:I317)+1,"")</f>
        <v/>
      </c>
      <c r="J318" s="146"/>
      <c r="K318" s="142"/>
      <c r="L318" s="142"/>
      <c r="M318" s="243"/>
      <c r="W318" s="3">
        <v>1</v>
      </c>
    </row>
    <row r="319" spans="2:23" ht="21" customHeight="1">
      <c r="B319" s="286"/>
      <c r="C319" s="70"/>
      <c r="D319" s="59" t="str" cm="1">
        <f t="array" ref="D319">IF(ROW()=ROW(D308),C311,INDEX(E308:E321,ROW()-ROW(D308)))</f>
        <v/>
      </c>
      <c r="E319" s="114" t="str">
        <f>IF(OR(D319="",C310="",C310&lt;=0,F319=""),"",TRIM(MID(D319,LEN(F319)+1+IF(MID(D319,LEN(F319)+1,1)=" ",1,0),99999)))</f>
        <v/>
      </c>
      <c r="F319" s="59" t="str">
        <f>IF(OR(G319="",G319=0,G319="0"),"",IF(LEN(G319)&lt;=C310,G319,IF(LEN(SUBSTITUTE(H319," ",""))=C310+1,LEFT(G319,C310),LEFT(G319,FIND("§",SUBSTITUTE(H319," ","§",LEN(H319)-LEN(SUBSTITUTE(H319," ",""))))-1))))</f>
        <v/>
      </c>
      <c r="G319" s="59" t="str">
        <f t="shared" si="10"/>
        <v/>
      </c>
      <c r="H319" s="59" t="str">
        <f>IF(OR(G319="",G319=0,G319="0"),"",LEFT(G319,C310+1))</f>
        <v/>
      </c>
      <c r="I319" s="117" t="str">
        <f>IF(LEN(TRIM(J319))&gt;0,MAX(I13:I318)+1,"")</f>
        <v/>
      </c>
      <c r="J319" s="146"/>
      <c r="K319" s="142"/>
      <c r="L319" s="142"/>
      <c r="M319" s="243"/>
      <c r="W319" s="3">
        <v>1</v>
      </c>
    </row>
    <row r="320" spans="2:23" ht="21" customHeight="1">
      <c r="B320" s="286"/>
      <c r="C320" s="70"/>
      <c r="D320" s="59" t="str" cm="1">
        <f t="array" ref="D320">IF(ROW()=ROW(D308),C311,INDEX(E308:E321,ROW()-ROW(D308)))</f>
        <v/>
      </c>
      <c r="E320" s="114" t="str">
        <f>IF(OR(D320="",C310="",C310&lt;=0,F320=""),"",TRIM(MID(D320,LEN(F320)+1+IF(MID(D320,LEN(F320)+1,1)=" ",1,0),99999)))</f>
        <v/>
      </c>
      <c r="F320" s="59" t="str">
        <f>IF(OR(G320="",G320=0,G320="0"),"",IF(LEN(G320)&lt;=C310,G320,IF(LEN(SUBSTITUTE(H320," ",""))=C310+1,LEFT(G320,C310),LEFT(G320,FIND("§",SUBSTITUTE(H320," ","§",LEN(H320)-LEN(SUBSTITUTE(H320," ",""))))-1))))</f>
        <v/>
      </c>
      <c r="G320" s="59" t="str">
        <f t="shared" si="10"/>
        <v/>
      </c>
      <c r="H320" s="59" t="str">
        <f>IF(OR(G320="",G320=0,G320="0"),"",LEFT(G320,C310+1))</f>
        <v/>
      </c>
      <c r="I320" s="117" t="str">
        <f>IF(LEN(TRIM(J320))&gt;0,MAX(I13:I319)+1,"")</f>
        <v/>
      </c>
      <c r="J320" s="146"/>
      <c r="K320" s="142"/>
      <c r="L320" s="142"/>
      <c r="M320" s="243"/>
      <c r="W320" s="3">
        <v>1</v>
      </c>
    </row>
    <row r="321" spans="2:23" ht="21" customHeight="1">
      <c r="B321" s="286"/>
      <c r="C321" s="70"/>
      <c r="D321" s="59" t="str" cm="1">
        <f t="array" ref="D321">IF(ROW()=ROW(D308),C311,INDEX(E308:E321,ROW()-ROW(D308)))</f>
        <v/>
      </c>
      <c r="E321" s="114" t="str">
        <f>IF(OR(D321="",C310="",C310&lt;=0,F321=""),"",TRIM(MID(D321,LEN(F321)+1+IF(MID(D321,LEN(F321)+1,1)=" ",1,0),99999)))</f>
        <v/>
      </c>
      <c r="F321" s="59" t="str">
        <f>IF(OR(G321="",G321=0,G321="0"),"",IF(LEN(G321)&lt;=C310,G321,IF(LEN(SUBSTITUTE(H321," ",""))=C310+1,LEFT(G321,C310),LEFT(G321,FIND("§",SUBSTITUTE(H321," ","§",LEN(H321)-LEN(SUBSTITUTE(H321," ",""))))-1))))</f>
        <v/>
      </c>
      <c r="G321" s="59" t="str">
        <f t="shared" si="10"/>
        <v/>
      </c>
      <c r="H321" s="59" t="str">
        <f>IF(OR(G321="",G321=0,G321="0"),"",LEFT(G321,C310+1))</f>
        <v/>
      </c>
      <c r="I321" s="117" t="str">
        <f>IF(LEN(TRIM(J321))&gt;0,MAX(I13:I320)+1,"")</f>
        <v/>
      </c>
      <c r="J321" s="146"/>
      <c r="K321" s="142"/>
      <c r="L321" s="142"/>
      <c r="M321" s="243"/>
      <c r="W321" s="3">
        <v>1</v>
      </c>
    </row>
    <row r="322" spans="2:23" ht="21" customHeight="1">
      <c r="B322" s="286"/>
      <c r="C322" s="113" t="str">
        <f>IF(TRIM(SUBSTITUTE(K36,CHAR(160),""))="","",K36)</f>
        <v>►</v>
      </c>
      <c r="D322" s="59" t="str" cm="1">
        <f t="array" ref="D322">IF(ROW()=ROW(D322),C325,INDEX(E322:E335,ROW()-ROW(D322)))</f>
        <v>►</v>
      </c>
      <c r="E322" s="114" t="str">
        <f>IF(OR(D322="",C324="",C324&lt;=0,F322=""),"",TRIM(MID(D322,LEN(F322)+1+IF(MID(D322,LEN(F322)+1,1)=" ",1,0),99999)))</f>
        <v/>
      </c>
      <c r="F322" s="59" t="str">
        <f>IF(OR(G322="",G322=0,G322="0"),"",IF(LEN(G322)&lt;=C324,G322,IF(LEN(SUBSTITUTE(H322," ",""))=C324+1,LEFT(G322,C324),LEFT(G322,FIND("§",SUBSTITUTE(H322," ","§",LEN(H322)-LEN(SUBSTITUTE(H322," ",""))))-1))))</f>
        <v>►</v>
      </c>
      <c r="G322" s="59" t="str">
        <f t="shared" si="10"/>
        <v>►</v>
      </c>
      <c r="H322" s="59" t="str">
        <f>IF(OR(G322="",G322=0,G322="0"),"",LEFT(G322,C324+1))</f>
        <v>►</v>
      </c>
      <c r="I322" s="117" t="str">
        <f>IF(LEN(TRIM(J322))&gt;0,MAX(I13:I321)+1,"")</f>
        <v/>
      </c>
      <c r="J322" s="146"/>
      <c r="K322" s="142"/>
      <c r="L322" s="142"/>
      <c r="M322" s="243"/>
      <c r="W322" s="3">
        <v>1</v>
      </c>
    </row>
    <row r="323" spans="2:23" ht="21" customHeight="1">
      <c r="B323" s="286"/>
      <c r="C323" s="70" t="str">
        <f>TRIM(SUBSTITUTE(SUBSTITUTE(SUBSTITUTE(SUBSTITUTE(SUBSTITUTE(SUBSTITUTE(SUBSTITUTE(SUBSTITUTE(SUBSTITUTE(CLEAN(IF(OR(LEFT(C322,1)="-",LEFT(C322,1)="="),MID(C322,2,99999),C322)),"—","-"),"–","-"),CHAR(160)," "),CHAR(9)," "),CHAR(13)," "),CHAR(10)," ")," "," ")," "," ")," "," "))</f>
        <v>►</v>
      </c>
      <c r="D323" s="59" t="str" cm="1">
        <f t="array" ref="D323">IF(ROW()=ROW(D322),C325,INDEX(E322:E335,ROW()-ROW(D322)))</f>
        <v/>
      </c>
      <c r="E323" s="114" t="str">
        <f>IF(OR(D323="",C324="",C324&lt;=0,F323=""),"",TRIM(MID(D323,LEN(F323)+1+IF(MID(D323,LEN(F323)+1,1)=" ",1,0),99999)))</f>
        <v/>
      </c>
      <c r="F323" s="59" t="str">
        <f>IF(OR(G323="",G323=0,G323="0"),"",IF(LEN(G323)&lt;=C324,G323,IF(LEN(SUBSTITUTE(H323," ",""))=C324+1,LEFT(G323,C324),LEFT(G323,FIND("§",SUBSTITUTE(H323," ","§",LEN(H323)-LEN(SUBSTITUTE(H323," ",""))))-1))))</f>
        <v/>
      </c>
      <c r="G323" s="59" t="str">
        <f t="shared" si="10"/>
        <v/>
      </c>
      <c r="H323" s="59" t="str">
        <f>IF(OR(G323="",G323=0,G323="0"),"",LEFT(G323,C324+1))</f>
        <v/>
      </c>
      <c r="I323" s="117" t="str">
        <f>IF(LEN(TRIM(J323))&gt;0,MAX(I13:I322)+1,"")</f>
        <v/>
      </c>
      <c r="J323" s="146"/>
      <c r="K323" s="142"/>
      <c r="L323" s="142"/>
      <c r="M323" s="243"/>
      <c r="W323" s="3">
        <v>1</v>
      </c>
    </row>
    <row r="324" spans="2:23" ht="21" customHeight="1">
      <c r="B324" s="286"/>
      <c r="C324" s="121">
        <f>C11</f>
        <v>120</v>
      </c>
      <c r="D324" s="59" t="str" cm="1">
        <f t="array" ref="D324">IF(ROW()=ROW(D322),C325,INDEX(E322:E335,ROW()-ROW(D322)))</f>
        <v/>
      </c>
      <c r="E324" s="114" t="str">
        <f>IF(OR(D324="",C324="",C324&lt;=0,F324=""),"",TRIM(MID(D324,LEN(F324)+1+IF(MID(D324,LEN(F324)+1,1)=" ",1,0),99999)))</f>
        <v/>
      </c>
      <c r="F324" s="59" t="str">
        <f>IF(OR(G324="",G324=0,G324="0"),"",IF(LEN(G324)&lt;=C324,G324,IF(LEN(SUBSTITUTE(H324," ",""))=C324+1,LEFT(G324,C324),LEFT(G324,FIND("§",SUBSTITUTE(H324," ","§",LEN(H324)-LEN(SUBSTITUTE(H324," ",""))))-1))))</f>
        <v/>
      </c>
      <c r="G324" s="59" t="str">
        <f t="shared" si="10"/>
        <v/>
      </c>
      <c r="H324" s="59" t="str">
        <f>IF(OR(G324="",G324=0,G324="0"),"",LEFT(G324,C324+1))</f>
        <v/>
      </c>
      <c r="I324" s="117" t="str">
        <f>IF(LEN(TRIM(J324))&gt;0,MAX(I13:I323)+1,"")</f>
        <v/>
      </c>
      <c r="J324" s="146"/>
      <c r="K324" s="142"/>
      <c r="L324" s="142"/>
      <c r="M324" s="243"/>
      <c r="W324" s="3">
        <v>1</v>
      </c>
    </row>
    <row r="325" spans="2:23" ht="21" customHeight="1">
      <c r="B325" s="286"/>
      <c r="C325" s="70" t="str">
        <f>IF(UPPER(TRIM(C12))="X",C329,C323)</f>
        <v>►</v>
      </c>
      <c r="D325" s="59" t="str" cm="1">
        <f t="array" ref="D325">IF(ROW()=ROW(D322),C325,INDEX(E322:E335,ROW()-ROW(D322)))</f>
        <v/>
      </c>
      <c r="E325" s="114" t="str">
        <f>IF(OR(D325="",C324="",C324&lt;=0,F325=""),"",TRIM(MID(D325,LEN(F325)+1+IF(MID(D325,LEN(F325)+1,1)=" ",1,0),99999)))</f>
        <v/>
      </c>
      <c r="F325" s="59" t="str">
        <f>IF(OR(G325="",G325=0,G325="0"),"",IF(LEN(G325)&lt;=C324,G325,IF(LEN(SUBSTITUTE(H325," ",""))=C324+1,LEFT(G325,C324),LEFT(G325,FIND("§",SUBSTITUTE(H325," ","§",LEN(H325)-LEN(SUBSTITUTE(H325," ",""))))-1))))</f>
        <v/>
      </c>
      <c r="G325" s="59" t="str">
        <f t="shared" si="10"/>
        <v/>
      </c>
      <c r="H325" s="59" t="str">
        <f>IF(OR(G325="",G325=0,G325="0"),"",LEFT(G325,C324+1))</f>
        <v/>
      </c>
      <c r="I325" s="117" t="str">
        <f>IF(LEN(TRIM(J325))&gt;0,MAX(I13:I324)+1,"")</f>
        <v/>
      </c>
      <c r="J325" s="146"/>
      <c r="K325" s="142"/>
      <c r="L325" s="142"/>
      <c r="M325" s="243"/>
      <c r="W325" s="3">
        <v>1</v>
      </c>
    </row>
    <row r="326" spans="2:23" ht="21" customHeight="1">
      <c r="B326" s="286"/>
      <c r="C326" s="123" t="str">
        <f>TRIM(SUBSTITUTE(SUBSTITUTE(SUBSTITUTE(SUBSTITUTE(SUBSTITUTE(SUBSTITUTE(SUBSTITUTE(SUBSTITUTE(SUBSTITUTE(SUBSTITUTE(C323,","," "),";"," "),":"," "),"!"," "),"?"," "),"…"," "),"»"," "),"«"," "),"/"," "),"."," "))</f>
        <v>►</v>
      </c>
      <c r="D326" s="59" t="str" cm="1">
        <f t="array" ref="D326">IF(ROW()=ROW(D322),C325,INDEX(E322:E335,ROW()-ROW(D322)))</f>
        <v/>
      </c>
      <c r="E326" s="114" t="str">
        <f>IF(OR(D326="",C324="",C324&lt;=0,F326=""),"",TRIM(MID(D326,LEN(F326)+1+IF(MID(D326,LEN(F326)+1,1)=" ",1,0),99999)))</f>
        <v/>
      </c>
      <c r="F326" s="59" t="str">
        <f>IF(OR(G326="",G326=0,G326="0"),"",IF(LEN(G326)&lt;=C324,G326,IF(LEN(SUBSTITUTE(H326," ",""))=C324+1,LEFT(G326,C324),LEFT(G326,FIND("§",SUBSTITUTE(H326," ","§",LEN(H326)-LEN(SUBSTITUTE(H326," ",""))))-1))))</f>
        <v/>
      </c>
      <c r="G326" s="59" t="str">
        <f t="shared" si="10"/>
        <v/>
      </c>
      <c r="H326" s="59" t="str">
        <f>IF(OR(G326="",G326=0,G326="0"),"",LEFT(G326,C324+1))</f>
        <v/>
      </c>
      <c r="I326" s="117" t="str">
        <f>IF(LEN(TRIM(J326))&gt;0,MAX(I13:I325)+1,"")</f>
        <v/>
      </c>
      <c r="J326" s="146"/>
      <c r="K326" s="142"/>
      <c r="L326" s="142"/>
      <c r="M326" s="243"/>
      <c r="W326" s="3">
        <v>1</v>
      </c>
    </row>
    <row r="327" spans="2:23" ht="21" customHeight="1">
      <c r="B327" s="286"/>
      <c r="C327" s="59" t="str">
        <f>TRIM(SUBSTITUTE(SUBSTITUTE(SUBSTITUTE(SUBSTITUTE(SUBSTITUTE(SUBSTITUTE(SUBSTITUTE(SUBSTITUTE(C326,"("," "),")"," "),CHAR(34)," "),"-"," "),"_"," "),"&lt;"," "),"&gt;"," "),"="," "))</f>
        <v>►</v>
      </c>
      <c r="D327" s="59" t="str" cm="1">
        <f t="array" ref="D327">IF(ROW()=ROW(D322),C325,INDEX(E322:E335,ROW()-ROW(D322)))</f>
        <v/>
      </c>
      <c r="E327" s="114" t="str">
        <f>IF(OR(D327="",C324="",C324&lt;=0,F327=""),"",TRIM(MID(D327,LEN(F327)+1+IF(MID(D327,LEN(F327)+1,1)=" ",1,0),99999)))</f>
        <v/>
      </c>
      <c r="F327" s="59" t="str">
        <f>IF(OR(G327="",G327=0,G327="0"),"",IF(LEN(G327)&lt;=C324,G327,IF(LEN(SUBSTITUTE(H327," ",""))=C324+1,LEFT(G327,C324),LEFT(G327,FIND("§",SUBSTITUTE(H327," ","§",LEN(H327)-LEN(SUBSTITUTE(H327," ",""))))-1))))</f>
        <v/>
      </c>
      <c r="G327" s="59" t="str">
        <f t="shared" si="10"/>
        <v/>
      </c>
      <c r="H327" s="59" t="str">
        <f>IF(OR(G327="",G327=0,G327="0"),"",LEFT(G327,C324+1))</f>
        <v/>
      </c>
      <c r="I327" s="117" t="str">
        <f>IF(LEN(TRIM(J327))&gt;0,MAX(I13:I326)+1,"")</f>
        <v/>
      </c>
      <c r="J327" s="146"/>
      <c r="K327" s="142"/>
      <c r="L327" s="142"/>
      <c r="M327" s="243"/>
      <c r="W327" s="3">
        <v>1</v>
      </c>
    </row>
    <row r="328" spans="2:23" ht="21" customHeight="1">
      <c r="B328" s="286"/>
      <c r="C328" s="70" t="str">
        <f>TRIM(SUBSTITUTE(SUBSTITUTE(SUBSTITUTE(SUBSTITUTE(C327,"►"," "),"▼"," "),"▲"," "),"◄"," "))</f>
        <v/>
      </c>
      <c r="D328" s="59" t="str" cm="1">
        <f t="array" ref="D328">IF(ROW()=ROW(D322),C325,INDEX(E322:E335,ROW()-ROW(D322)))</f>
        <v/>
      </c>
      <c r="E328" s="114" t="str">
        <f>IF(OR(D328="",C324="",C324&lt;=0,F328=""),"",TRIM(MID(D328,LEN(F328)+1+IF(MID(D328,LEN(F328)+1,1)=" ",1,0),99999)))</f>
        <v/>
      </c>
      <c r="F328" s="59" t="str">
        <f>IF(OR(G328="",G328=0,G328="0"),"",IF(LEN(G328)&lt;=C324,G328,IF(LEN(SUBSTITUTE(H328," ",""))=C324+1,LEFT(G328,C324),LEFT(G328,FIND("§",SUBSTITUTE(H328," ","§",LEN(H328)-LEN(SUBSTITUTE(H328," ",""))))-1))))</f>
        <v/>
      </c>
      <c r="G328" s="59" t="str">
        <f t="shared" si="10"/>
        <v/>
      </c>
      <c r="H328" s="59" t="str">
        <f>IF(OR(G328="",G328=0,G328="0"),"",LEFT(G328,C324+1))</f>
        <v/>
      </c>
      <c r="I328" s="117" t="str">
        <f>IF(LEN(TRIM(J328))&gt;0,MAX(I13:I327)+1,"")</f>
        <v/>
      </c>
      <c r="J328" s="146"/>
      <c r="K328" s="142"/>
      <c r="L328" s="142"/>
      <c r="M328" s="243"/>
      <c r="W328" s="3">
        <v>1</v>
      </c>
    </row>
    <row r="329" spans="2:23" ht="21" customHeight="1">
      <c r="B329" s="286"/>
      <c r="C329" s="70" t="str">
        <f>TRIM(SUBSTITUTE(SUBSTITUTE(C328,"“"," "),"”"," "))</f>
        <v/>
      </c>
      <c r="D329" s="59" t="str" cm="1">
        <f t="array" ref="D329">IF(ROW()=ROW(D322),C325,INDEX(E322:E335,ROW()-ROW(D322)))</f>
        <v/>
      </c>
      <c r="E329" s="114" t="str">
        <f>IF(OR(D329="",C324="",C324&lt;=0,F329=""),"",TRIM(MID(D329,LEN(F329)+1+IF(MID(D329,LEN(F329)+1,1)=" ",1,0),99999)))</f>
        <v/>
      </c>
      <c r="F329" s="59" t="str">
        <f>IF(OR(G329="",G329=0,G329="0"),"",IF(LEN(G329)&lt;=C324,G329,IF(LEN(SUBSTITUTE(H329," ",""))=C324+1,LEFT(G329,C324),LEFT(G329,FIND("§",SUBSTITUTE(H329," ","§",LEN(H329)-LEN(SUBSTITUTE(H329," ",""))))-1))))</f>
        <v/>
      </c>
      <c r="G329" s="59" t="str">
        <f t="shared" si="10"/>
        <v/>
      </c>
      <c r="H329" s="59" t="str">
        <f>IF(OR(G329="",G329=0,G329="0"),"",LEFT(G329,C324+1))</f>
        <v/>
      </c>
      <c r="I329" s="117" t="str">
        <f>IF(LEN(TRIM(J329))&gt;0,MAX(I13:I328)+1,"")</f>
        <v/>
      </c>
      <c r="J329" s="146"/>
      <c r="K329" s="142"/>
      <c r="L329" s="142"/>
      <c r="M329" s="243"/>
      <c r="W329" s="3">
        <v>1</v>
      </c>
    </row>
    <row r="330" spans="2:23" ht="21" customHeight="1">
      <c r="B330" s="286"/>
      <c r="C330" s="70"/>
      <c r="D330" s="59" t="str" cm="1">
        <f t="array" ref="D330">IF(ROW()=ROW(D322),C325,INDEX(E322:E335,ROW()-ROW(D322)))</f>
        <v/>
      </c>
      <c r="E330" s="114" t="str">
        <f>IF(OR(D330="",C324="",C324&lt;=0,F330=""),"",TRIM(MID(D330,LEN(F330)+1+IF(MID(D330,LEN(F330)+1,1)=" ",1,0),99999)))</f>
        <v/>
      </c>
      <c r="F330" s="59" t="str">
        <f>IF(OR(G330="",G330=0,G330="0"),"",IF(LEN(G330)&lt;=C324,G330,IF(LEN(SUBSTITUTE(H330," ",""))=C324+1,LEFT(G330,C324),LEFT(G330,FIND("§",SUBSTITUTE(H330," ","§",LEN(H330)-LEN(SUBSTITUTE(H330," ",""))))-1))))</f>
        <v/>
      </c>
      <c r="G330" s="59" t="str">
        <f t="shared" si="10"/>
        <v/>
      </c>
      <c r="H330" s="59" t="str">
        <f>IF(OR(G330="",G330=0,G330="0"),"",LEFT(G330,C324+1))</f>
        <v/>
      </c>
      <c r="I330" s="117" t="str">
        <f>IF(LEN(TRIM(J330))&gt;0,MAX(I13:I329)+1,"")</f>
        <v/>
      </c>
      <c r="J330" s="146"/>
      <c r="K330" s="142"/>
      <c r="L330" s="142"/>
      <c r="M330" s="243"/>
      <c r="W330" s="3">
        <v>1</v>
      </c>
    </row>
    <row r="331" spans="2:23" ht="21" customHeight="1">
      <c r="B331" s="286"/>
      <c r="C331" s="70"/>
      <c r="D331" s="59" t="str" cm="1">
        <f t="array" ref="D331">IF(ROW()=ROW(D322),C325,INDEX(E322:E335,ROW()-ROW(D322)))</f>
        <v/>
      </c>
      <c r="E331" s="114" t="str">
        <f>IF(OR(D331="",C324="",C324&lt;=0,F331=""),"",TRIM(MID(D331,LEN(F331)+1+IF(MID(D331,LEN(F331)+1,1)=" ",1,0),99999)))</f>
        <v/>
      </c>
      <c r="F331" s="59" t="str">
        <f>IF(OR(G331="",G331=0,G331="0"),"",IF(LEN(G331)&lt;=C324,G331,IF(LEN(SUBSTITUTE(H331," ",""))=C324+1,LEFT(G331,C324),LEFT(G331,FIND("§",SUBSTITUTE(H331," ","§",LEN(H331)-LEN(SUBSTITUTE(H331," ",""))))-1))))</f>
        <v/>
      </c>
      <c r="G331" s="59" t="str">
        <f t="shared" si="10"/>
        <v/>
      </c>
      <c r="H331" s="59" t="str">
        <f>IF(OR(G331="",G331=0,G331="0"),"",LEFT(G331,C324+1))</f>
        <v/>
      </c>
      <c r="I331" s="117" t="str">
        <f>IF(LEN(TRIM(J331))&gt;0,MAX(I13:I330)+1,"")</f>
        <v/>
      </c>
      <c r="J331" s="146"/>
      <c r="K331" s="142"/>
      <c r="L331" s="142"/>
      <c r="M331" s="243"/>
      <c r="W331" s="3">
        <v>1</v>
      </c>
    </row>
    <row r="332" spans="2:23" ht="21" customHeight="1">
      <c r="B332" s="286"/>
      <c r="C332" s="70"/>
      <c r="D332" s="59" t="str" cm="1">
        <f t="array" ref="D332">IF(ROW()=ROW(D322),C325,INDEX(E322:E335,ROW()-ROW(D322)))</f>
        <v/>
      </c>
      <c r="E332" s="114" t="str">
        <f>IF(OR(D332="",C324="",C324&lt;=0,F332=""),"",TRIM(MID(D332,LEN(F332)+1+IF(MID(D332,LEN(F332)+1,1)=" ",1,0),99999)))</f>
        <v/>
      </c>
      <c r="F332" s="59" t="str">
        <f>IF(OR(G332="",G332=0,G332="0"),"",IF(LEN(G332)&lt;=C324,G332,IF(LEN(SUBSTITUTE(H332," ",""))=C324+1,LEFT(G332,C324),LEFT(G332,FIND("§",SUBSTITUTE(H332," ","§",LEN(H332)-LEN(SUBSTITUTE(H332," ",""))))-1))))</f>
        <v/>
      </c>
      <c r="G332" s="59" t="str">
        <f t="shared" si="10"/>
        <v/>
      </c>
      <c r="H332" s="59" t="str">
        <f>IF(OR(G332="",G332=0,G332="0"),"",LEFT(G332,C324+1))</f>
        <v/>
      </c>
      <c r="I332" s="117" t="str">
        <f>IF(LEN(TRIM(J332))&gt;0,MAX(I13:I331)+1,"")</f>
        <v/>
      </c>
      <c r="J332" s="146"/>
      <c r="K332" s="142"/>
      <c r="L332" s="142"/>
      <c r="M332" s="243"/>
      <c r="W332" s="3">
        <v>1</v>
      </c>
    </row>
    <row r="333" spans="2:23" ht="21" customHeight="1">
      <c r="B333" s="286"/>
      <c r="C333" s="70"/>
      <c r="D333" s="59" t="str" cm="1">
        <f t="array" ref="D333">IF(ROW()=ROW(D322),C325,INDEX(E322:E335,ROW()-ROW(D322)))</f>
        <v/>
      </c>
      <c r="E333" s="114" t="str">
        <f>IF(OR(D333="",C324="",C324&lt;=0,F333=""),"",TRIM(MID(D333,LEN(F333)+1+IF(MID(D333,LEN(F333)+1,1)=" ",1,0),99999)))</f>
        <v/>
      </c>
      <c r="F333" s="59" t="str">
        <f>IF(OR(G333="",G333=0,G333="0"),"",IF(LEN(G333)&lt;=C324,G333,IF(LEN(SUBSTITUTE(H333," ",""))=C324+1,LEFT(G333,C324),LEFT(G333,FIND("§",SUBSTITUTE(H333," ","§",LEN(H333)-LEN(SUBSTITUTE(H333," ",""))))-1))))</f>
        <v/>
      </c>
      <c r="G333" s="59" t="str">
        <f t="shared" si="10"/>
        <v/>
      </c>
      <c r="H333" s="59" t="str">
        <f>IF(OR(G333="",G333=0,G333="0"),"",LEFT(G333,C324+1))</f>
        <v/>
      </c>
      <c r="I333" s="117" t="str">
        <f>IF(LEN(TRIM(J333))&gt;0,MAX(I13:I332)+1,"")</f>
        <v/>
      </c>
      <c r="J333" s="146"/>
      <c r="K333" s="142"/>
      <c r="L333" s="142"/>
      <c r="M333" s="243"/>
      <c r="W333" s="3">
        <v>1</v>
      </c>
    </row>
    <row r="334" spans="2:23" ht="21" customHeight="1">
      <c r="B334" s="286"/>
      <c r="C334" s="70"/>
      <c r="D334" s="59" t="str" cm="1">
        <f t="array" ref="D334">IF(ROW()=ROW(D322),C325,INDEX(E322:E335,ROW()-ROW(D322)))</f>
        <v/>
      </c>
      <c r="E334" s="114" t="str">
        <f>IF(OR(D334="",C324="",C324&lt;=0,F334=""),"",TRIM(MID(D334,LEN(F334)+1+IF(MID(D334,LEN(F334)+1,1)=" ",1,0),99999)))</f>
        <v/>
      </c>
      <c r="F334" s="59" t="str">
        <f>IF(OR(G334="",G334=0,G334="0"),"",IF(LEN(G334)&lt;=C324,G334,IF(LEN(SUBSTITUTE(H334," ",""))=C324+1,LEFT(G334,C324),LEFT(G334,FIND("§",SUBSTITUTE(H334," ","§",LEN(H334)-LEN(SUBSTITUTE(H334," ",""))))-1))))</f>
        <v/>
      </c>
      <c r="G334" s="59" t="str">
        <f t="shared" ref="G334:G397" si="11">IF(OR(D334="",D334=0),"",TRIM(SUBSTITUTE(SUBSTITUTE(D334,CHAR(160)," "),CHAR(10)," ")))</f>
        <v/>
      </c>
      <c r="H334" s="59" t="str">
        <f>IF(OR(G334="",G334=0,G334="0"),"",LEFT(G334,C324+1))</f>
        <v/>
      </c>
      <c r="I334" s="117" t="str">
        <f>IF(LEN(TRIM(J334))&gt;0,MAX(I13:I333)+1,"")</f>
        <v/>
      </c>
      <c r="J334" s="146"/>
      <c r="K334" s="142"/>
      <c r="L334" s="142"/>
      <c r="M334" s="243"/>
      <c r="W334" s="3">
        <v>1</v>
      </c>
    </row>
    <row r="335" spans="2:23" ht="21" customHeight="1">
      <c r="B335" s="286"/>
      <c r="C335" s="70"/>
      <c r="D335" s="59" t="str" cm="1">
        <f t="array" ref="D335">IF(ROW()=ROW(D322),C325,INDEX(E322:E335,ROW()-ROW(D322)))</f>
        <v/>
      </c>
      <c r="E335" s="114" t="str">
        <f>IF(OR(D335="",C324="",C324&lt;=0,F335=""),"",TRIM(MID(D335,LEN(F335)+1+IF(MID(D335,LEN(F335)+1,1)=" ",1,0),99999)))</f>
        <v/>
      </c>
      <c r="F335" s="59" t="str">
        <f>IF(OR(G335="",G335=0,G335="0"),"",IF(LEN(G335)&lt;=C324,G335,IF(LEN(SUBSTITUTE(H335," ",""))=C324+1,LEFT(G335,C324),LEFT(G335,FIND("§",SUBSTITUTE(H335," ","§",LEN(H335)-LEN(SUBSTITUTE(H335," ",""))))-1))))</f>
        <v/>
      </c>
      <c r="G335" s="59" t="str">
        <f t="shared" si="11"/>
        <v/>
      </c>
      <c r="H335" s="59" t="str">
        <f>IF(OR(G335="",G335=0,G335="0"),"",LEFT(G335,C324+1))</f>
        <v/>
      </c>
      <c r="I335" s="117" t="str">
        <f>IF(LEN(TRIM(J335))&gt;0,MAX(I13:I334)+1,"")</f>
        <v/>
      </c>
      <c r="J335" s="146"/>
      <c r="K335" s="142"/>
      <c r="L335" s="142"/>
      <c r="M335" s="243"/>
      <c r="W335" s="3">
        <v>1</v>
      </c>
    </row>
    <row r="336" spans="2:23" ht="21" customHeight="1">
      <c r="B336" s="286"/>
      <c r="C336" s="113" t="str">
        <f>IF(TRIM(SUBSTITUTE(K37,CHAR(160),""))="","",K37)</f>
        <v xml:space="preserve">Séparez le blanc du jaune d’œuf. Versez la farine dans un saladier et mélangez avec le sucre et la levure. </v>
      </c>
      <c r="D336" s="59" t="str" cm="1">
        <f t="array" ref="D336">IF(ROW()=ROW(D336),C339,INDEX(E336:E349,ROW()-ROW(D336)))</f>
        <v>Séparez le blanc du jaune d’œuf. Versez la farine dans un saladier et mélangez avec le sucre et la levure.</v>
      </c>
      <c r="E336" s="114" t="str">
        <f>IF(OR(D336="",C338="",C338&lt;=0,F336=""),"",TRIM(MID(D336,LEN(F336)+1+IF(MID(D336,LEN(F336)+1,1)=" ",1,0),99999)))</f>
        <v/>
      </c>
      <c r="F336" s="59" t="str">
        <f>IF(OR(G336="",G336=0,G336="0"),"",IF(LEN(G336)&lt;=C338,G336,IF(LEN(SUBSTITUTE(H336," ",""))=C338+1,LEFT(G336,C338),LEFT(G336,FIND("§",SUBSTITUTE(H336," ","§",LEN(H336)-LEN(SUBSTITUTE(H336," ",""))))-1))))</f>
        <v>Séparez le blanc du jaune d’œuf. Versez la farine dans un saladier et mélangez avec le sucre et la levure.</v>
      </c>
      <c r="G336" s="59" t="str">
        <f t="shared" si="11"/>
        <v>Séparez le blanc du jaune d’œuf. Versez la farine dans un saladier et mélangez avec le sucre et la levure.</v>
      </c>
      <c r="H336" s="59" t="str">
        <f>IF(OR(G336="",G336=0,G336="0"),"",LEFT(G336,C338+1))</f>
        <v>Séparez le blanc du jaune d’œuf. Versez la farine dans un saladier et mélangez avec le sucre et la levure.</v>
      </c>
      <c r="I336" s="117" t="str">
        <f>IF(LEN(TRIM(J336))&gt;0,MAX(I13:I335)+1,"")</f>
        <v/>
      </c>
      <c r="J336" s="146"/>
      <c r="K336" s="142"/>
      <c r="L336" s="142"/>
      <c r="M336" s="243"/>
      <c r="W336" s="3">
        <v>1</v>
      </c>
    </row>
    <row r="337" spans="2:23" ht="21" customHeight="1">
      <c r="B337" s="286"/>
      <c r="C337" s="70" t="str">
        <f>TRIM(SUBSTITUTE(SUBSTITUTE(SUBSTITUTE(SUBSTITUTE(SUBSTITUTE(SUBSTITUTE(SUBSTITUTE(SUBSTITUTE(SUBSTITUTE(CLEAN(IF(OR(LEFT(C336,1)="-",LEFT(C336,1)="="),MID(C336,2,99999),C336)),"—","-"),"–","-"),CHAR(160)," "),CHAR(9)," "),CHAR(13)," "),CHAR(10)," ")," "," ")," "," ")," "," "))</f>
        <v>Séparez le blanc du jaune d’œuf. Versez la farine dans un saladier et mélangez avec le sucre et la levure.</v>
      </c>
      <c r="D337" s="59" t="str" cm="1">
        <f t="array" ref="D337">IF(ROW()=ROW(D336),C339,INDEX(E336:E349,ROW()-ROW(D336)))</f>
        <v/>
      </c>
      <c r="E337" s="114" t="str">
        <f>IF(OR(D337="",C338="",C338&lt;=0,F337=""),"",TRIM(MID(D337,LEN(F337)+1+IF(MID(D337,LEN(F337)+1,1)=" ",1,0),99999)))</f>
        <v/>
      </c>
      <c r="F337" s="59" t="str">
        <f>IF(OR(G337="",G337=0,G337="0"),"",IF(LEN(G337)&lt;=C338,G337,IF(LEN(SUBSTITUTE(H337," ",""))=C338+1,LEFT(G337,C338),LEFT(G337,FIND("§",SUBSTITUTE(H337," ","§",LEN(H337)-LEN(SUBSTITUTE(H337," ",""))))-1))))</f>
        <v/>
      </c>
      <c r="G337" s="59" t="str">
        <f t="shared" si="11"/>
        <v/>
      </c>
      <c r="H337" s="59" t="str">
        <f>IF(OR(G337="",G337=0,G337="0"),"",LEFT(G337,C338+1))</f>
        <v/>
      </c>
      <c r="I337" s="117" t="str">
        <f>IF(LEN(TRIM(J337))&gt;0,MAX(I13:I336)+1,"")</f>
        <v/>
      </c>
      <c r="J337" s="146"/>
      <c r="K337" s="142"/>
      <c r="L337" s="142"/>
      <c r="M337" s="243"/>
      <c r="W337" s="3">
        <v>1</v>
      </c>
    </row>
    <row r="338" spans="2:23" ht="21" customHeight="1">
      <c r="B338" s="286"/>
      <c r="C338" s="121">
        <f>C11</f>
        <v>120</v>
      </c>
      <c r="D338" s="59" t="str" cm="1">
        <f t="array" ref="D338">IF(ROW()=ROW(D336),C339,INDEX(E336:E349,ROW()-ROW(D336)))</f>
        <v/>
      </c>
      <c r="E338" s="114" t="str">
        <f>IF(OR(D338="",C338="",C338&lt;=0,F338=""),"",TRIM(MID(D338,LEN(F338)+1+IF(MID(D338,LEN(F338)+1,1)=" ",1,0),99999)))</f>
        <v/>
      </c>
      <c r="F338" s="59" t="str">
        <f>IF(OR(G338="",G338=0,G338="0"),"",IF(LEN(G338)&lt;=C338,G338,IF(LEN(SUBSTITUTE(H338," ",""))=C338+1,LEFT(G338,C338),LEFT(G338,FIND("§",SUBSTITUTE(H338," ","§",LEN(H338)-LEN(SUBSTITUTE(H338," ",""))))-1))))</f>
        <v/>
      </c>
      <c r="G338" s="59" t="str">
        <f t="shared" si="11"/>
        <v/>
      </c>
      <c r="H338" s="59" t="str">
        <f>IF(OR(G338="",G338=0,G338="0"),"",LEFT(G338,C338+1))</f>
        <v/>
      </c>
      <c r="I338" s="117" t="str">
        <f>IF(LEN(TRIM(J338))&gt;0,MAX(I13:I337)+1,"")</f>
        <v/>
      </c>
      <c r="J338" s="146"/>
      <c r="K338" s="142"/>
      <c r="L338" s="142"/>
      <c r="M338" s="243"/>
      <c r="W338" s="3">
        <v>1</v>
      </c>
    </row>
    <row r="339" spans="2:23" ht="21" customHeight="1">
      <c r="B339" s="286"/>
      <c r="C339" s="70" t="str">
        <f>IF(UPPER(TRIM(C12))="X",C343,C337)</f>
        <v>Séparez le blanc du jaune d’œuf. Versez la farine dans un saladier et mélangez avec le sucre et la levure.</v>
      </c>
      <c r="D339" s="59" t="str" cm="1">
        <f t="array" ref="D339">IF(ROW()=ROW(D336),C339,INDEX(E336:E349,ROW()-ROW(D336)))</f>
        <v/>
      </c>
      <c r="E339" s="114" t="str">
        <f>IF(OR(D339="",C338="",C338&lt;=0,F339=""),"",TRIM(MID(D339,LEN(F339)+1+IF(MID(D339,LEN(F339)+1,1)=" ",1,0),99999)))</f>
        <v/>
      </c>
      <c r="F339" s="59" t="str">
        <f>IF(OR(G339="",G339=0,G339="0"),"",IF(LEN(G339)&lt;=C338,G339,IF(LEN(SUBSTITUTE(H339," ",""))=C338+1,LEFT(G339,C338),LEFT(G339,FIND("§",SUBSTITUTE(H339," ","§",LEN(H339)-LEN(SUBSTITUTE(H339," ",""))))-1))))</f>
        <v/>
      </c>
      <c r="G339" s="59" t="str">
        <f t="shared" si="11"/>
        <v/>
      </c>
      <c r="H339" s="59" t="str">
        <f>IF(OR(G339="",G339=0,G339="0"),"",LEFT(G339,C338+1))</f>
        <v/>
      </c>
      <c r="I339" s="117" t="str">
        <f>IF(LEN(TRIM(J339))&gt;0,MAX(I13:I338)+1,"")</f>
        <v/>
      </c>
      <c r="J339" s="146"/>
      <c r="K339" s="142"/>
      <c r="L339" s="142"/>
      <c r="M339" s="243"/>
      <c r="W339" s="3">
        <v>1</v>
      </c>
    </row>
    <row r="340" spans="2:23" ht="21" customHeight="1">
      <c r="B340" s="286"/>
      <c r="C340" s="123" t="str">
        <f>TRIM(SUBSTITUTE(SUBSTITUTE(SUBSTITUTE(SUBSTITUTE(SUBSTITUTE(SUBSTITUTE(SUBSTITUTE(SUBSTITUTE(SUBSTITUTE(SUBSTITUTE(C337,","," "),";"," "),":"," "),"!"," "),"?"," "),"…"," "),"»"," "),"«"," "),"/"," "),"."," "))</f>
        <v>Séparez le blanc du jaune d’œuf Versez la farine dans un saladier et mélangez avec le sucre et la levure</v>
      </c>
      <c r="D340" s="59" t="str" cm="1">
        <f t="array" ref="D340">IF(ROW()=ROW(D336),C339,INDEX(E336:E349,ROW()-ROW(D336)))</f>
        <v/>
      </c>
      <c r="E340" s="114" t="str">
        <f>IF(OR(D340="",C338="",C338&lt;=0,F340=""),"",TRIM(MID(D340,LEN(F340)+1+IF(MID(D340,LEN(F340)+1,1)=" ",1,0),99999)))</f>
        <v/>
      </c>
      <c r="F340" s="59" t="str">
        <f>IF(OR(G340="",G340=0,G340="0"),"",IF(LEN(G340)&lt;=C338,G340,IF(LEN(SUBSTITUTE(H340," ",""))=C338+1,LEFT(G340,C338),LEFT(G340,FIND("§",SUBSTITUTE(H340," ","§",LEN(H340)-LEN(SUBSTITUTE(H340," ",""))))-1))))</f>
        <v/>
      </c>
      <c r="G340" s="59" t="str">
        <f t="shared" si="11"/>
        <v/>
      </c>
      <c r="H340" s="59" t="str">
        <f>IF(OR(G340="",G340=0,G340="0"),"",LEFT(G340,C338+1))</f>
        <v/>
      </c>
      <c r="I340" s="117" t="str">
        <f>IF(LEN(TRIM(J340))&gt;0,MAX(I13:I339)+1,"")</f>
        <v/>
      </c>
      <c r="J340" s="146"/>
      <c r="K340" s="142"/>
      <c r="L340" s="142"/>
      <c r="M340" s="243"/>
      <c r="W340" s="3">
        <v>1</v>
      </c>
    </row>
    <row r="341" spans="2:23" ht="21" customHeight="1">
      <c r="B341" s="286"/>
      <c r="C341" s="59" t="str">
        <f>TRIM(SUBSTITUTE(SUBSTITUTE(SUBSTITUTE(SUBSTITUTE(SUBSTITUTE(SUBSTITUTE(SUBSTITUTE(SUBSTITUTE(C340,"("," "),")"," "),CHAR(34)," "),"-"," "),"_"," "),"&lt;"," "),"&gt;"," "),"="," "))</f>
        <v>Séparez le blanc du jaune d’œuf Versez la farine dans un saladier et mélangez avec le sucre et la levure</v>
      </c>
      <c r="D341" s="59" t="str" cm="1">
        <f t="array" ref="D341">IF(ROW()=ROW(D336),C339,INDEX(E336:E349,ROW()-ROW(D336)))</f>
        <v/>
      </c>
      <c r="E341" s="114" t="str">
        <f>IF(OR(D341="",C338="",C338&lt;=0,F341=""),"",TRIM(MID(D341,LEN(F341)+1+IF(MID(D341,LEN(F341)+1,1)=" ",1,0),99999)))</f>
        <v/>
      </c>
      <c r="F341" s="59" t="str">
        <f>IF(OR(G341="",G341=0,G341="0"),"",IF(LEN(G341)&lt;=C338,G341,IF(LEN(SUBSTITUTE(H341," ",""))=C338+1,LEFT(G341,C338),LEFT(G341,FIND("§",SUBSTITUTE(H341," ","§",LEN(H341)-LEN(SUBSTITUTE(H341," ",""))))-1))))</f>
        <v/>
      </c>
      <c r="G341" s="59" t="str">
        <f t="shared" si="11"/>
        <v/>
      </c>
      <c r="H341" s="59" t="str">
        <f>IF(OR(G341="",G341=0,G341="0"),"",LEFT(G341,C338+1))</f>
        <v/>
      </c>
      <c r="I341" s="117" t="str">
        <f>IF(LEN(TRIM(J341))&gt;0,MAX(I13:I340)+1,"")</f>
        <v/>
      </c>
      <c r="J341" s="146"/>
      <c r="K341" s="142"/>
      <c r="L341" s="142"/>
      <c r="M341" s="243"/>
      <c r="W341" s="3">
        <v>1</v>
      </c>
    </row>
    <row r="342" spans="2:23" ht="21" customHeight="1">
      <c r="B342" s="286"/>
      <c r="C342" s="70" t="str">
        <f>TRIM(SUBSTITUTE(SUBSTITUTE(SUBSTITUTE(SUBSTITUTE(C341,"►"," "),"▼"," "),"▲"," "),"◄"," "))</f>
        <v>Séparez le blanc du jaune d’œuf Versez la farine dans un saladier et mélangez avec le sucre et la levure</v>
      </c>
      <c r="D342" s="59" t="str" cm="1">
        <f t="array" ref="D342">IF(ROW()=ROW(D336),C339,INDEX(E336:E349,ROW()-ROW(D336)))</f>
        <v/>
      </c>
      <c r="E342" s="114" t="str">
        <f>IF(OR(D342="",C338="",C338&lt;=0,F342=""),"",TRIM(MID(D342,LEN(F342)+1+IF(MID(D342,LEN(F342)+1,1)=" ",1,0),99999)))</f>
        <v/>
      </c>
      <c r="F342" s="59" t="str">
        <f>IF(OR(G342="",G342=0,G342="0"),"",IF(LEN(G342)&lt;=C338,G342,IF(LEN(SUBSTITUTE(H342," ",""))=C338+1,LEFT(G342,C338),LEFT(G342,FIND("§",SUBSTITUTE(H342," ","§",LEN(H342)-LEN(SUBSTITUTE(H342," ",""))))-1))))</f>
        <v/>
      </c>
      <c r="G342" s="59" t="str">
        <f t="shared" si="11"/>
        <v/>
      </c>
      <c r="H342" s="59" t="str">
        <f>IF(OR(G342="",G342=0,G342="0"),"",LEFT(G342,C338+1))</f>
        <v/>
      </c>
      <c r="I342" s="117" t="str">
        <f>IF(LEN(TRIM(J342))&gt;0,MAX(I13:I341)+1,"")</f>
        <v/>
      </c>
      <c r="J342" s="146"/>
      <c r="K342" s="142"/>
      <c r="L342" s="142"/>
      <c r="M342" s="243"/>
      <c r="W342" s="3">
        <v>1</v>
      </c>
    </row>
    <row r="343" spans="2:23" ht="21" customHeight="1">
      <c r="B343" s="286"/>
      <c r="C343" s="70" t="str">
        <f>TRIM(SUBSTITUTE(SUBSTITUTE(C342,"“"," "),"”"," "))</f>
        <v>Séparez le blanc du jaune d’œuf Versez la farine dans un saladier et mélangez avec le sucre et la levure</v>
      </c>
      <c r="D343" s="59" t="str" cm="1">
        <f t="array" ref="D343">IF(ROW()=ROW(D336),C339,INDEX(E336:E349,ROW()-ROW(D336)))</f>
        <v/>
      </c>
      <c r="E343" s="114" t="str">
        <f>IF(OR(D343="",C338="",C338&lt;=0,F343=""),"",TRIM(MID(D343,LEN(F343)+1+IF(MID(D343,LEN(F343)+1,1)=" ",1,0),99999)))</f>
        <v/>
      </c>
      <c r="F343" s="59" t="str">
        <f>IF(OR(G343="",G343=0,G343="0"),"",IF(LEN(G343)&lt;=C338,G343,IF(LEN(SUBSTITUTE(H343," ",""))=C338+1,LEFT(G343,C338),LEFT(G343,FIND("§",SUBSTITUTE(H343," ","§",LEN(H343)-LEN(SUBSTITUTE(H343," ",""))))-1))))</f>
        <v/>
      </c>
      <c r="G343" s="59" t="str">
        <f t="shared" si="11"/>
        <v/>
      </c>
      <c r="H343" s="59" t="str">
        <f>IF(OR(G343="",G343=0,G343="0"),"",LEFT(G343,C338+1))</f>
        <v/>
      </c>
      <c r="I343" s="117" t="str">
        <f>IF(LEN(TRIM(J343))&gt;0,MAX(I13:I342)+1,"")</f>
        <v/>
      </c>
      <c r="J343" s="146"/>
      <c r="K343" s="142"/>
      <c r="L343" s="142"/>
      <c r="M343" s="243"/>
      <c r="W343" s="3">
        <v>1</v>
      </c>
    </row>
    <row r="344" spans="2:23" ht="21" customHeight="1">
      <c r="B344" s="286"/>
      <c r="C344" s="70"/>
      <c r="D344" s="59" t="str" cm="1">
        <f t="array" ref="D344">IF(ROW()=ROW(D336),C339,INDEX(E336:E349,ROW()-ROW(D336)))</f>
        <v/>
      </c>
      <c r="E344" s="114" t="str">
        <f>IF(OR(D344="",C338="",C338&lt;=0,F344=""),"",TRIM(MID(D344,LEN(F344)+1+IF(MID(D344,LEN(F344)+1,1)=" ",1,0),99999)))</f>
        <v/>
      </c>
      <c r="F344" s="59" t="str">
        <f>IF(OR(G344="",G344=0,G344="0"),"",IF(LEN(G344)&lt;=C338,G344,IF(LEN(SUBSTITUTE(H344," ",""))=C338+1,LEFT(G344,C338),LEFT(G344,FIND("§",SUBSTITUTE(H344," ","§",LEN(H344)-LEN(SUBSTITUTE(H344," ",""))))-1))))</f>
        <v/>
      </c>
      <c r="G344" s="59" t="str">
        <f t="shared" si="11"/>
        <v/>
      </c>
      <c r="H344" s="59" t="str">
        <f>IF(OR(G344="",G344=0,G344="0"),"",LEFT(G344,C338+1))</f>
        <v/>
      </c>
      <c r="I344" s="117" t="str">
        <f>IF(LEN(TRIM(J344))&gt;0,MAX(I13:I343)+1,"")</f>
        <v/>
      </c>
      <c r="J344" s="146"/>
      <c r="K344" s="142"/>
      <c r="L344" s="142"/>
      <c r="M344" s="243"/>
      <c r="W344" s="3">
        <v>1</v>
      </c>
    </row>
    <row r="345" spans="2:23" ht="21" customHeight="1">
      <c r="B345" s="286"/>
      <c r="C345" s="70"/>
      <c r="D345" s="59" t="str" cm="1">
        <f t="array" ref="D345">IF(ROW()=ROW(D336),C339,INDEX(E336:E349,ROW()-ROW(D336)))</f>
        <v/>
      </c>
      <c r="E345" s="114" t="str">
        <f>IF(OR(D345="",C338="",C338&lt;=0,F345=""),"",TRIM(MID(D345,LEN(F345)+1+IF(MID(D345,LEN(F345)+1,1)=" ",1,0),99999)))</f>
        <v/>
      </c>
      <c r="F345" s="59" t="str">
        <f>IF(OR(G345="",G345=0,G345="0"),"",IF(LEN(G345)&lt;=C338,G345,IF(LEN(SUBSTITUTE(H345," ",""))=C338+1,LEFT(G345,C338),LEFT(G345,FIND("§",SUBSTITUTE(H345," ","§",LEN(H345)-LEN(SUBSTITUTE(H345," ",""))))-1))))</f>
        <v/>
      </c>
      <c r="G345" s="59" t="str">
        <f t="shared" si="11"/>
        <v/>
      </c>
      <c r="H345" s="59" t="str">
        <f>IF(OR(G345="",G345=0,G345="0"),"",LEFT(G345,C338+1))</f>
        <v/>
      </c>
      <c r="I345" s="117" t="str">
        <f>IF(LEN(TRIM(J345))&gt;0,MAX(I13:I344)+1,"")</f>
        <v/>
      </c>
      <c r="J345" s="146"/>
      <c r="K345" s="142"/>
      <c r="L345" s="142"/>
      <c r="M345" s="243"/>
      <c r="W345" s="3">
        <v>1</v>
      </c>
    </row>
    <row r="346" spans="2:23" ht="21" customHeight="1">
      <c r="B346" s="286"/>
      <c r="C346" s="70"/>
      <c r="D346" s="59" t="str" cm="1">
        <f t="array" ref="D346">IF(ROW()=ROW(D336),C339,INDEX(E336:E349,ROW()-ROW(D336)))</f>
        <v/>
      </c>
      <c r="E346" s="114" t="str">
        <f>IF(OR(D346="",C338="",C338&lt;=0,F346=""),"",TRIM(MID(D346,LEN(F346)+1+IF(MID(D346,LEN(F346)+1,1)=" ",1,0),99999)))</f>
        <v/>
      </c>
      <c r="F346" s="59" t="str">
        <f>IF(OR(G346="",G346=0,G346="0"),"",IF(LEN(G346)&lt;=C338,G346,IF(LEN(SUBSTITUTE(H346," ",""))=C338+1,LEFT(G346,C338),LEFT(G346,FIND("§",SUBSTITUTE(H346," ","§",LEN(H346)-LEN(SUBSTITUTE(H346," ",""))))-1))))</f>
        <v/>
      </c>
      <c r="G346" s="59" t="str">
        <f t="shared" si="11"/>
        <v/>
      </c>
      <c r="H346" s="59" t="str">
        <f>IF(OR(G346="",G346=0,G346="0"),"",LEFT(G346,C338+1))</f>
        <v/>
      </c>
      <c r="I346" s="117" t="str">
        <f>IF(LEN(TRIM(J346))&gt;0,MAX(I13:I345)+1,"")</f>
        <v/>
      </c>
      <c r="J346" s="146"/>
      <c r="K346" s="142"/>
      <c r="L346" s="142"/>
      <c r="M346" s="243"/>
      <c r="W346" s="3">
        <v>1</v>
      </c>
    </row>
    <row r="347" spans="2:23" ht="21" customHeight="1">
      <c r="B347" s="286"/>
      <c r="C347" s="70"/>
      <c r="D347" s="59" t="str" cm="1">
        <f t="array" ref="D347">IF(ROW()=ROW(D336),C339,INDEX(E336:E349,ROW()-ROW(D336)))</f>
        <v/>
      </c>
      <c r="E347" s="114" t="str">
        <f>IF(OR(D347="",C338="",C338&lt;=0,F347=""),"",TRIM(MID(D347,LEN(F347)+1+IF(MID(D347,LEN(F347)+1,1)=" ",1,0),99999)))</f>
        <v/>
      </c>
      <c r="F347" s="59" t="str">
        <f>IF(OR(G347="",G347=0,G347="0"),"",IF(LEN(G347)&lt;=C338,G347,IF(LEN(SUBSTITUTE(H347," ",""))=C338+1,LEFT(G347,C338),LEFT(G347,FIND("§",SUBSTITUTE(H347," ","§",LEN(H347)-LEN(SUBSTITUTE(H347," ",""))))-1))))</f>
        <v/>
      </c>
      <c r="G347" s="59" t="str">
        <f t="shared" si="11"/>
        <v/>
      </c>
      <c r="H347" s="59" t="str">
        <f>IF(OR(G347="",G347=0,G347="0"),"",LEFT(G347,C338+1))</f>
        <v/>
      </c>
      <c r="I347" s="117" t="str">
        <f>IF(LEN(TRIM(J347))&gt;0,MAX(I13:I346)+1,"")</f>
        <v/>
      </c>
      <c r="J347" s="146"/>
      <c r="K347" s="142"/>
      <c r="L347" s="142"/>
      <c r="M347" s="243"/>
      <c r="W347" s="3">
        <v>1</v>
      </c>
    </row>
    <row r="348" spans="2:23" ht="21" customHeight="1">
      <c r="B348" s="286"/>
      <c r="C348" s="70"/>
      <c r="D348" s="59" t="str" cm="1">
        <f t="array" ref="D348">IF(ROW()=ROW(D336),C339,INDEX(E336:E349,ROW()-ROW(D336)))</f>
        <v/>
      </c>
      <c r="E348" s="114" t="str">
        <f>IF(OR(D348="",C338="",C338&lt;=0,F348=""),"",TRIM(MID(D348,LEN(F348)+1+IF(MID(D348,LEN(F348)+1,1)=" ",1,0),99999)))</f>
        <v/>
      </c>
      <c r="F348" s="59" t="str">
        <f>IF(OR(G348="",G348=0,G348="0"),"",IF(LEN(G348)&lt;=C338,G348,IF(LEN(SUBSTITUTE(H348," ",""))=C338+1,LEFT(G348,C338),LEFT(G348,FIND("§",SUBSTITUTE(H348," ","§",LEN(H348)-LEN(SUBSTITUTE(H348," ",""))))-1))))</f>
        <v/>
      </c>
      <c r="G348" s="59" t="str">
        <f t="shared" si="11"/>
        <v/>
      </c>
      <c r="H348" s="59" t="str">
        <f>IF(OR(G348="",G348=0,G348="0"),"",LEFT(G348,C338+1))</f>
        <v/>
      </c>
      <c r="I348" s="117" t="str">
        <f>IF(LEN(TRIM(J348))&gt;0,MAX(I13:I347)+1,"")</f>
        <v/>
      </c>
      <c r="J348" s="146"/>
      <c r="K348" s="142"/>
      <c r="L348" s="142"/>
      <c r="M348" s="243"/>
      <c r="W348" s="3">
        <v>1</v>
      </c>
    </row>
    <row r="349" spans="2:23" ht="21" customHeight="1">
      <c r="B349" s="286"/>
      <c r="C349" s="70"/>
      <c r="D349" s="59" t="str" cm="1">
        <f t="array" ref="D349">IF(ROW()=ROW(D336),C339,INDEX(E336:E349,ROW()-ROW(D336)))</f>
        <v/>
      </c>
      <c r="E349" s="114" t="str">
        <f>IF(OR(D349="",C338="",C338&lt;=0,F349=""),"",TRIM(MID(D349,LEN(F349)+1+IF(MID(D349,LEN(F349)+1,1)=" ",1,0),99999)))</f>
        <v/>
      </c>
      <c r="F349" s="59" t="str">
        <f>IF(OR(G349="",G349=0,G349="0"),"",IF(LEN(G349)&lt;=C338,G349,IF(LEN(SUBSTITUTE(H349," ",""))=C338+1,LEFT(G349,C338),LEFT(G349,FIND("§",SUBSTITUTE(H349," ","§",LEN(H349)-LEN(SUBSTITUTE(H349," ",""))))-1))))</f>
        <v/>
      </c>
      <c r="G349" s="59" t="str">
        <f t="shared" si="11"/>
        <v/>
      </c>
      <c r="H349" s="59" t="str">
        <f>IF(OR(G349="",G349=0,G349="0"),"",LEFT(G349,C338+1))</f>
        <v/>
      </c>
      <c r="I349" s="117" t="str">
        <f>IF(LEN(TRIM(J349))&gt;0,MAX(I13:I348)+1,"")</f>
        <v/>
      </c>
      <c r="J349" s="146"/>
      <c r="K349" s="142"/>
      <c r="L349" s="142"/>
      <c r="M349" s="243"/>
      <c r="W349" s="3">
        <v>1</v>
      </c>
    </row>
    <row r="350" spans="2:23" ht="21" customHeight="1">
      <c r="B350" s="286"/>
      <c r="C350" s="113" t="str">
        <f>IF(TRIM(SUBSTITUTE(K38,CHAR(160),""))="","",K38)</f>
        <v>Faites un puits au centre, ajoutez le jaune d’œuf et délayez petit à petit avec le lait.</v>
      </c>
      <c r="D350" s="59" t="str" cm="1">
        <f t="array" ref="D350">IF(ROW()=ROW(D350),C353,INDEX(E350:E363,ROW()-ROW(D350)))</f>
        <v>Faites un puits au centre, ajoutez le jaune d’œuf et délayez petit à petit avec le lait.</v>
      </c>
      <c r="E350" s="114" t="str">
        <f>IF(OR(D350="",C352="",C352&lt;=0,F350=""),"",TRIM(MID(D350,LEN(F350)+1+IF(MID(D350,LEN(F350)+1,1)=" ",1,0),99999)))</f>
        <v/>
      </c>
      <c r="F350" s="59" t="str">
        <f>IF(OR(G350="",G350=0,G350="0"),"",IF(LEN(G350)&lt;=C352,G350,IF(LEN(SUBSTITUTE(H350," ",""))=C352+1,LEFT(G350,C352),LEFT(G350,FIND("§",SUBSTITUTE(H350," ","§",LEN(H350)-LEN(SUBSTITUTE(H350," ",""))))-1))))</f>
        <v>Faites un puits au centre, ajoutez le jaune d’œuf et délayez petit à petit avec le lait.</v>
      </c>
      <c r="G350" s="59" t="str">
        <f t="shared" si="11"/>
        <v>Faites un puits au centre, ajoutez le jaune d’œuf et délayez petit à petit avec le lait.</v>
      </c>
      <c r="H350" s="59" t="str">
        <f>IF(OR(G350="",G350=0,G350="0"),"",LEFT(G350,C352+1))</f>
        <v>Faites un puits au centre, ajoutez le jaune d’œuf et délayez petit à petit avec le lait.</v>
      </c>
      <c r="I350" s="117" t="str">
        <f>IF(LEN(TRIM(J350))&gt;0,MAX(I13:I349)+1,"")</f>
        <v/>
      </c>
      <c r="J350" s="146"/>
      <c r="K350" s="142"/>
      <c r="L350" s="142"/>
      <c r="M350" s="243"/>
      <c r="W350" s="3">
        <v>1</v>
      </c>
    </row>
    <row r="351" spans="2:23" ht="21" customHeight="1">
      <c r="B351" s="286"/>
      <c r="C351" s="70" t="str">
        <f>TRIM(SUBSTITUTE(SUBSTITUTE(SUBSTITUTE(SUBSTITUTE(SUBSTITUTE(SUBSTITUTE(SUBSTITUTE(SUBSTITUTE(SUBSTITUTE(CLEAN(IF(OR(LEFT(C350,1)="-",LEFT(C350,1)="="),MID(C350,2,99999),C350)),"—","-"),"–","-"),CHAR(160)," "),CHAR(9)," "),CHAR(13)," "),CHAR(10)," ")," "," ")," "," ")," "," "))</f>
        <v>Faites un puits au centre, ajoutez le jaune d’œuf et délayez petit à petit avec le lait.</v>
      </c>
      <c r="D351" s="59" t="str" cm="1">
        <f t="array" ref="D351">IF(ROW()=ROW(D350),C353,INDEX(E350:E363,ROW()-ROW(D350)))</f>
        <v/>
      </c>
      <c r="E351" s="114" t="str">
        <f>IF(OR(D351="",C352="",C352&lt;=0,F351=""),"",TRIM(MID(D351,LEN(F351)+1+IF(MID(D351,LEN(F351)+1,1)=" ",1,0),99999)))</f>
        <v/>
      </c>
      <c r="F351" s="59" t="str">
        <f>IF(OR(G351="",G351=0,G351="0"),"",IF(LEN(G351)&lt;=C352,G351,IF(LEN(SUBSTITUTE(H351," ",""))=C352+1,LEFT(G351,C352),LEFT(G351,FIND("§",SUBSTITUTE(H351," ","§",LEN(H351)-LEN(SUBSTITUTE(H351," ",""))))-1))))</f>
        <v/>
      </c>
      <c r="G351" s="59" t="str">
        <f t="shared" si="11"/>
        <v/>
      </c>
      <c r="H351" s="59" t="str">
        <f>IF(OR(G351="",G351=0,G351="0"),"",LEFT(G351,C352+1))</f>
        <v/>
      </c>
      <c r="I351" s="117" t="str">
        <f>IF(LEN(TRIM(J351))&gt;0,MAX(I13:I350)+1,"")</f>
        <v/>
      </c>
      <c r="J351" s="146"/>
      <c r="K351" s="142"/>
      <c r="L351" s="142"/>
      <c r="M351" s="243"/>
      <c r="W351" s="3">
        <v>1</v>
      </c>
    </row>
    <row r="352" spans="2:23" ht="21" customHeight="1">
      <c r="B352" s="286"/>
      <c r="C352" s="121">
        <f>C11</f>
        <v>120</v>
      </c>
      <c r="D352" s="59" t="str" cm="1">
        <f t="array" ref="D352">IF(ROW()=ROW(D350),C353,INDEX(E350:E363,ROW()-ROW(D350)))</f>
        <v/>
      </c>
      <c r="E352" s="114" t="str">
        <f>IF(OR(D352="",C352="",C352&lt;=0,F352=""),"",TRIM(MID(D352,LEN(F352)+1+IF(MID(D352,LEN(F352)+1,1)=" ",1,0),99999)))</f>
        <v/>
      </c>
      <c r="F352" s="59" t="str">
        <f>IF(OR(G352="",G352=0,G352="0"),"",IF(LEN(G352)&lt;=C352,G352,IF(LEN(SUBSTITUTE(H352," ",""))=C352+1,LEFT(G352,C352),LEFT(G352,FIND("§",SUBSTITUTE(H352," ","§",LEN(H352)-LEN(SUBSTITUTE(H352," ",""))))-1))))</f>
        <v/>
      </c>
      <c r="G352" s="59" t="str">
        <f t="shared" si="11"/>
        <v/>
      </c>
      <c r="H352" s="59" t="str">
        <f>IF(OR(G352="",G352=0,G352="0"),"",LEFT(G352,C352+1))</f>
        <v/>
      </c>
      <c r="I352" s="117" t="str">
        <f>IF(LEN(TRIM(J352))&gt;0,MAX(I13:I351)+1,"")</f>
        <v/>
      </c>
      <c r="J352" s="146"/>
      <c r="K352" s="142"/>
      <c r="L352" s="142"/>
      <c r="M352" s="243"/>
      <c r="W352" s="3">
        <v>1</v>
      </c>
    </row>
    <row r="353" spans="2:23" ht="21" customHeight="1">
      <c r="B353" s="286"/>
      <c r="C353" s="70" t="str">
        <f>IF(UPPER(TRIM(C12))="X",C357,C351)</f>
        <v>Faites un puits au centre, ajoutez le jaune d’œuf et délayez petit à petit avec le lait.</v>
      </c>
      <c r="D353" s="59" t="str" cm="1">
        <f t="array" ref="D353">IF(ROW()=ROW(D350),C353,INDEX(E350:E363,ROW()-ROW(D350)))</f>
        <v/>
      </c>
      <c r="E353" s="114" t="str">
        <f>IF(OR(D353="",C352="",C352&lt;=0,F353=""),"",TRIM(MID(D353,LEN(F353)+1+IF(MID(D353,LEN(F353)+1,1)=" ",1,0),99999)))</f>
        <v/>
      </c>
      <c r="F353" s="59" t="str">
        <f>IF(OR(G353="",G353=0,G353="0"),"",IF(LEN(G353)&lt;=C352,G353,IF(LEN(SUBSTITUTE(H353," ",""))=C352+1,LEFT(G353,C352),LEFT(G353,FIND("§",SUBSTITUTE(H353," ","§",LEN(H353)-LEN(SUBSTITUTE(H353," ",""))))-1))))</f>
        <v/>
      </c>
      <c r="G353" s="59" t="str">
        <f t="shared" si="11"/>
        <v/>
      </c>
      <c r="H353" s="59" t="str">
        <f>IF(OR(G353="",G353=0,G353="0"),"",LEFT(G353,C352+1))</f>
        <v/>
      </c>
      <c r="I353" s="117" t="str">
        <f>IF(LEN(TRIM(J353))&gt;0,MAX(I13:I352)+1,"")</f>
        <v/>
      </c>
      <c r="J353" s="146"/>
      <c r="K353" s="142"/>
      <c r="L353" s="142"/>
      <c r="M353" s="243"/>
      <c r="W353" s="3">
        <v>1</v>
      </c>
    </row>
    <row r="354" spans="2:23" ht="21" customHeight="1">
      <c r="B354" s="286"/>
      <c r="C354" s="123" t="str">
        <f>TRIM(SUBSTITUTE(SUBSTITUTE(SUBSTITUTE(SUBSTITUTE(SUBSTITUTE(SUBSTITUTE(SUBSTITUTE(SUBSTITUTE(SUBSTITUTE(SUBSTITUTE(C351,","," "),";"," "),":"," "),"!"," "),"?"," "),"…"," "),"»"," "),"«"," "),"/"," "),"."," "))</f>
        <v>Faites un puits au centre ajoutez le jaune d’œuf et délayez petit à petit avec le lait</v>
      </c>
      <c r="D354" s="59" t="str" cm="1">
        <f t="array" ref="D354">IF(ROW()=ROW(D350),C353,INDEX(E350:E363,ROW()-ROW(D350)))</f>
        <v/>
      </c>
      <c r="E354" s="114" t="str">
        <f>IF(OR(D354="",C352="",C352&lt;=0,F354=""),"",TRIM(MID(D354,LEN(F354)+1+IF(MID(D354,LEN(F354)+1,1)=" ",1,0),99999)))</f>
        <v/>
      </c>
      <c r="F354" s="59" t="str">
        <f>IF(OR(G354="",G354=0,G354="0"),"",IF(LEN(G354)&lt;=C352,G354,IF(LEN(SUBSTITUTE(H354," ",""))=C352+1,LEFT(G354,C352),LEFT(G354,FIND("§",SUBSTITUTE(H354," ","§",LEN(H354)-LEN(SUBSTITUTE(H354," ",""))))-1))))</f>
        <v/>
      </c>
      <c r="G354" s="59" t="str">
        <f t="shared" si="11"/>
        <v/>
      </c>
      <c r="H354" s="59" t="str">
        <f>IF(OR(G354="",G354=0,G354="0"),"",LEFT(G354,C352+1))</f>
        <v/>
      </c>
      <c r="I354" s="117" t="str">
        <f>IF(LEN(TRIM(J354))&gt;0,MAX(I13:I353)+1,"")</f>
        <v/>
      </c>
      <c r="J354" s="146"/>
      <c r="K354" s="142"/>
      <c r="L354" s="142"/>
      <c r="M354" s="243"/>
      <c r="W354" s="3">
        <v>1</v>
      </c>
    </row>
    <row r="355" spans="2:23" ht="21" customHeight="1">
      <c r="B355" s="286"/>
      <c r="C355" s="59" t="str">
        <f>TRIM(SUBSTITUTE(SUBSTITUTE(SUBSTITUTE(SUBSTITUTE(SUBSTITUTE(SUBSTITUTE(SUBSTITUTE(SUBSTITUTE(C354,"("," "),")"," "),CHAR(34)," "),"-"," "),"_"," "),"&lt;"," "),"&gt;"," "),"="," "))</f>
        <v>Faites un puits au centre ajoutez le jaune d’œuf et délayez petit à petit avec le lait</v>
      </c>
      <c r="D355" s="59" t="str" cm="1">
        <f t="array" ref="D355">IF(ROW()=ROW(D350),C353,INDEX(E350:E363,ROW()-ROW(D350)))</f>
        <v/>
      </c>
      <c r="E355" s="114" t="str">
        <f>IF(OR(D355="",C352="",C352&lt;=0,F355=""),"",TRIM(MID(D355,LEN(F355)+1+IF(MID(D355,LEN(F355)+1,1)=" ",1,0),99999)))</f>
        <v/>
      </c>
      <c r="F355" s="59" t="str">
        <f>IF(OR(G355="",G355=0,G355="0"),"",IF(LEN(G355)&lt;=C352,G355,IF(LEN(SUBSTITUTE(H355," ",""))=C352+1,LEFT(G355,C352),LEFT(G355,FIND("§",SUBSTITUTE(H355," ","§",LEN(H355)-LEN(SUBSTITUTE(H355," ",""))))-1))))</f>
        <v/>
      </c>
      <c r="G355" s="59" t="str">
        <f t="shared" si="11"/>
        <v/>
      </c>
      <c r="H355" s="59" t="str">
        <f>IF(OR(G355="",G355=0,G355="0"),"",LEFT(G355,C352+1))</f>
        <v/>
      </c>
      <c r="I355" s="117" t="str">
        <f>IF(LEN(TRIM(J355))&gt;0,MAX(I13:I354)+1,"")</f>
        <v/>
      </c>
      <c r="J355" s="146"/>
      <c r="K355" s="142"/>
      <c r="L355" s="142"/>
      <c r="M355" s="243"/>
      <c r="W355" s="3">
        <v>1</v>
      </c>
    </row>
    <row r="356" spans="2:23" ht="21" customHeight="1">
      <c r="B356" s="286"/>
      <c r="C356" s="70" t="str">
        <f>TRIM(SUBSTITUTE(SUBSTITUTE(SUBSTITUTE(SUBSTITUTE(C355,"►"," "),"▼"," "),"▲"," "),"◄"," "))</f>
        <v>Faites un puits au centre ajoutez le jaune d’œuf et délayez petit à petit avec le lait</v>
      </c>
      <c r="D356" s="59" t="str" cm="1">
        <f t="array" ref="D356">IF(ROW()=ROW(D350),C353,INDEX(E350:E363,ROW()-ROW(D350)))</f>
        <v/>
      </c>
      <c r="E356" s="114" t="str">
        <f>IF(OR(D356="",C352="",C352&lt;=0,F356=""),"",TRIM(MID(D356,LEN(F356)+1+IF(MID(D356,LEN(F356)+1,1)=" ",1,0),99999)))</f>
        <v/>
      </c>
      <c r="F356" s="59" t="str">
        <f>IF(OR(G356="",G356=0,G356="0"),"",IF(LEN(G356)&lt;=C352,G356,IF(LEN(SUBSTITUTE(H356," ",""))=C352+1,LEFT(G356,C352),LEFT(G356,FIND("§",SUBSTITUTE(H356," ","§",LEN(H356)-LEN(SUBSTITUTE(H356," ",""))))-1))))</f>
        <v/>
      </c>
      <c r="G356" s="59" t="str">
        <f t="shared" si="11"/>
        <v/>
      </c>
      <c r="H356" s="59" t="str">
        <f>IF(OR(G356="",G356=0,G356="0"),"",LEFT(G356,C352+1))</f>
        <v/>
      </c>
      <c r="I356" s="117" t="str">
        <f>IF(LEN(TRIM(J356))&gt;0,MAX(I13:I355)+1,"")</f>
        <v/>
      </c>
      <c r="J356" s="146"/>
      <c r="K356" s="142"/>
      <c r="L356" s="142"/>
      <c r="M356" s="243"/>
      <c r="W356" s="3">
        <v>1</v>
      </c>
    </row>
    <row r="357" spans="2:23" ht="21" customHeight="1">
      <c r="B357" s="286"/>
      <c r="C357" s="70" t="str">
        <f>TRIM(SUBSTITUTE(SUBSTITUTE(C356,"“"," "),"”"," "))</f>
        <v>Faites un puits au centre ajoutez le jaune d’œuf et délayez petit à petit avec le lait</v>
      </c>
      <c r="D357" s="59" t="str" cm="1">
        <f t="array" ref="D357">IF(ROW()=ROW(D350),C353,INDEX(E350:E363,ROW()-ROW(D350)))</f>
        <v/>
      </c>
      <c r="E357" s="114" t="str">
        <f>IF(OR(D357="",C352="",C352&lt;=0,F357=""),"",TRIM(MID(D357,LEN(F357)+1+IF(MID(D357,LEN(F357)+1,1)=" ",1,0),99999)))</f>
        <v/>
      </c>
      <c r="F357" s="59" t="str">
        <f>IF(OR(G357="",G357=0,G357="0"),"",IF(LEN(G357)&lt;=C352,G357,IF(LEN(SUBSTITUTE(H357," ",""))=C352+1,LEFT(G357,C352),LEFT(G357,FIND("§",SUBSTITUTE(H357," ","§",LEN(H357)-LEN(SUBSTITUTE(H357," ",""))))-1))))</f>
        <v/>
      </c>
      <c r="G357" s="59" t="str">
        <f t="shared" si="11"/>
        <v/>
      </c>
      <c r="H357" s="59" t="str">
        <f>IF(OR(G357="",G357=0,G357="0"),"",LEFT(G357,C352+1))</f>
        <v/>
      </c>
      <c r="I357" s="117" t="str">
        <f>IF(LEN(TRIM(J357))&gt;0,MAX(I13:I356)+1,"")</f>
        <v/>
      </c>
      <c r="J357" s="146"/>
      <c r="K357" s="142"/>
      <c r="L357" s="142"/>
      <c r="M357" s="243"/>
      <c r="W357" s="3">
        <v>1</v>
      </c>
    </row>
    <row r="358" spans="2:23" ht="21" customHeight="1">
      <c r="B358" s="286"/>
      <c r="C358" s="70"/>
      <c r="D358" s="59" t="str" cm="1">
        <f t="array" ref="D358">IF(ROW()=ROW(D350),C353,INDEX(E350:E363,ROW()-ROW(D350)))</f>
        <v/>
      </c>
      <c r="E358" s="114" t="str">
        <f>IF(OR(D358="",C352="",C352&lt;=0,F358=""),"",TRIM(MID(D358,LEN(F358)+1+IF(MID(D358,LEN(F358)+1,1)=" ",1,0),99999)))</f>
        <v/>
      </c>
      <c r="F358" s="59" t="str">
        <f>IF(OR(G358="",G358=0,G358="0"),"",IF(LEN(G358)&lt;=C352,G358,IF(LEN(SUBSTITUTE(H358," ",""))=C352+1,LEFT(G358,C352),LEFT(G358,FIND("§",SUBSTITUTE(H358," ","§",LEN(H358)-LEN(SUBSTITUTE(H358," ",""))))-1))))</f>
        <v/>
      </c>
      <c r="G358" s="59" t="str">
        <f t="shared" si="11"/>
        <v/>
      </c>
      <c r="H358" s="59" t="str">
        <f>IF(OR(G358="",G358=0,G358="0"),"",LEFT(G358,C352+1))</f>
        <v/>
      </c>
      <c r="I358" s="117" t="str">
        <f>IF(LEN(TRIM(J358))&gt;0,MAX(I13:I357)+1,"")</f>
        <v/>
      </c>
      <c r="J358" s="146"/>
      <c r="K358" s="142"/>
      <c r="L358" s="142"/>
      <c r="M358" s="243"/>
      <c r="W358" s="3">
        <v>1</v>
      </c>
    </row>
    <row r="359" spans="2:23" ht="21" customHeight="1">
      <c r="B359" s="286"/>
      <c r="C359" s="70"/>
      <c r="D359" s="59" t="str" cm="1">
        <f t="array" ref="D359">IF(ROW()=ROW(D350),C353,INDEX(E350:E363,ROW()-ROW(D350)))</f>
        <v/>
      </c>
      <c r="E359" s="114" t="str">
        <f>IF(OR(D359="",C352="",C352&lt;=0,F359=""),"",TRIM(MID(D359,LEN(F359)+1+IF(MID(D359,LEN(F359)+1,1)=" ",1,0),99999)))</f>
        <v/>
      </c>
      <c r="F359" s="59" t="str">
        <f>IF(OR(G359="",G359=0,G359="0"),"",IF(LEN(G359)&lt;=C352,G359,IF(LEN(SUBSTITUTE(H359," ",""))=C352+1,LEFT(G359,C352),LEFT(G359,FIND("§",SUBSTITUTE(H359," ","§",LEN(H359)-LEN(SUBSTITUTE(H359," ",""))))-1))))</f>
        <v/>
      </c>
      <c r="G359" s="59" t="str">
        <f t="shared" si="11"/>
        <v/>
      </c>
      <c r="H359" s="59" t="str">
        <f>IF(OR(G359="",G359=0,G359="0"),"",LEFT(G359,C352+1))</f>
        <v/>
      </c>
      <c r="I359" s="117" t="str">
        <f>IF(LEN(TRIM(J359))&gt;0,MAX(I13:I358)+1,"")</f>
        <v/>
      </c>
      <c r="J359" s="146"/>
      <c r="K359" s="142"/>
      <c r="L359" s="142"/>
      <c r="M359" s="243"/>
      <c r="W359" s="3">
        <v>1</v>
      </c>
    </row>
    <row r="360" spans="2:23" ht="21" customHeight="1">
      <c r="B360" s="286"/>
      <c r="C360" s="70"/>
      <c r="D360" s="59" t="str" cm="1">
        <f t="array" ref="D360">IF(ROW()=ROW(D350),C353,INDEX(E350:E363,ROW()-ROW(D350)))</f>
        <v/>
      </c>
      <c r="E360" s="114" t="str">
        <f>IF(OR(D360="",C352="",C352&lt;=0,F360=""),"",TRIM(MID(D360,LEN(F360)+1+IF(MID(D360,LEN(F360)+1,1)=" ",1,0),99999)))</f>
        <v/>
      </c>
      <c r="F360" s="59" t="str">
        <f>IF(OR(G360="",G360=0,G360="0"),"",IF(LEN(G360)&lt;=C352,G360,IF(LEN(SUBSTITUTE(H360," ",""))=C352+1,LEFT(G360,C352),LEFT(G360,FIND("§",SUBSTITUTE(H360," ","§",LEN(H360)-LEN(SUBSTITUTE(H360," ",""))))-1))))</f>
        <v/>
      </c>
      <c r="G360" s="59" t="str">
        <f t="shared" si="11"/>
        <v/>
      </c>
      <c r="H360" s="59" t="str">
        <f>IF(OR(G360="",G360=0,G360="0"),"",LEFT(G360,C352+1))</f>
        <v/>
      </c>
      <c r="I360" s="117" t="str">
        <f>IF(LEN(TRIM(J360))&gt;0,MAX(I13:I359)+1,"")</f>
        <v/>
      </c>
      <c r="J360" s="146"/>
      <c r="K360" s="142"/>
      <c r="L360" s="142"/>
      <c r="M360" s="243"/>
      <c r="W360" s="3">
        <v>1</v>
      </c>
    </row>
    <row r="361" spans="2:23" ht="21" customHeight="1">
      <c r="B361" s="286"/>
      <c r="C361" s="70"/>
      <c r="D361" s="59" t="str" cm="1">
        <f t="array" ref="D361">IF(ROW()=ROW(D350),C353,INDEX(E350:E363,ROW()-ROW(D350)))</f>
        <v/>
      </c>
      <c r="E361" s="114" t="str">
        <f>IF(OR(D361="",C352="",C352&lt;=0,F361=""),"",TRIM(MID(D361,LEN(F361)+1+IF(MID(D361,LEN(F361)+1,1)=" ",1,0),99999)))</f>
        <v/>
      </c>
      <c r="F361" s="59" t="str">
        <f>IF(OR(G361="",G361=0,G361="0"),"",IF(LEN(G361)&lt;=C352,G361,IF(LEN(SUBSTITUTE(H361," ",""))=C352+1,LEFT(G361,C352),LEFT(G361,FIND("§",SUBSTITUTE(H361," ","§",LEN(H361)-LEN(SUBSTITUTE(H361," ",""))))-1))))</f>
        <v/>
      </c>
      <c r="G361" s="59" t="str">
        <f t="shared" si="11"/>
        <v/>
      </c>
      <c r="H361" s="59" t="str">
        <f>IF(OR(G361="",G361=0,G361="0"),"",LEFT(G361,C352+1))</f>
        <v/>
      </c>
      <c r="I361" s="117" t="str">
        <f>IF(LEN(TRIM(J361))&gt;0,MAX(I13:I360)+1,"")</f>
        <v/>
      </c>
      <c r="J361" s="146"/>
      <c r="K361" s="142"/>
      <c r="L361" s="142"/>
      <c r="M361" s="243"/>
      <c r="W361" s="3">
        <v>1</v>
      </c>
    </row>
    <row r="362" spans="2:23" ht="21" customHeight="1">
      <c r="B362" s="286"/>
      <c r="C362" s="70"/>
      <c r="D362" s="59" t="str" cm="1">
        <f t="array" ref="D362">IF(ROW()=ROW(D350),C353,INDEX(E350:E363,ROW()-ROW(D350)))</f>
        <v/>
      </c>
      <c r="E362" s="114" t="str">
        <f>IF(OR(D362="",C352="",C352&lt;=0,F362=""),"",TRIM(MID(D362,LEN(F362)+1+IF(MID(D362,LEN(F362)+1,1)=" ",1,0),99999)))</f>
        <v/>
      </c>
      <c r="F362" s="59" t="str">
        <f>IF(OR(G362="",G362=0,G362="0"),"",IF(LEN(G362)&lt;=C352,G362,IF(LEN(SUBSTITUTE(H362," ",""))=C352+1,LEFT(G362,C352),LEFT(G362,FIND("§",SUBSTITUTE(H362," ","§",LEN(H362)-LEN(SUBSTITUTE(H362," ",""))))-1))))</f>
        <v/>
      </c>
      <c r="G362" s="59" t="str">
        <f t="shared" si="11"/>
        <v/>
      </c>
      <c r="H362" s="59" t="str">
        <f>IF(OR(G362="",G362=0,G362="0"),"",LEFT(G362,C352+1))</f>
        <v/>
      </c>
      <c r="I362" s="117" t="str">
        <f>IF(LEN(TRIM(J362))&gt;0,MAX(I13:I361)+1,"")</f>
        <v/>
      </c>
      <c r="J362" s="146"/>
      <c r="K362" s="142"/>
      <c r="L362" s="142"/>
      <c r="M362" s="243"/>
      <c r="W362" s="3">
        <v>1</v>
      </c>
    </row>
    <row r="363" spans="2:23" ht="21" customHeight="1">
      <c r="B363" s="286"/>
      <c r="C363" s="70"/>
      <c r="D363" s="59" t="str" cm="1">
        <f t="array" ref="D363">IF(ROW()=ROW(D350),C353,INDEX(E350:E363,ROW()-ROW(D350)))</f>
        <v/>
      </c>
      <c r="E363" s="114" t="str">
        <f>IF(OR(D363="",C352="",C352&lt;=0,F363=""),"",TRIM(MID(D363,LEN(F363)+1+IF(MID(D363,LEN(F363)+1,1)=" ",1,0),99999)))</f>
        <v/>
      </c>
      <c r="F363" s="59" t="str">
        <f>IF(OR(G363="",G363=0,G363="0"),"",IF(LEN(G363)&lt;=C352,G363,IF(LEN(SUBSTITUTE(H363," ",""))=C352+1,LEFT(G363,C352),LEFT(G363,FIND("§",SUBSTITUTE(H363," ","§",LEN(H363)-LEN(SUBSTITUTE(H363," ",""))))-1))))</f>
        <v/>
      </c>
      <c r="G363" s="59" t="str">
        <f t="shared" si="11"/>
        <v/>
      </c>
      <c r="H363" s="59" t="str">
        <f>IF(OR(G363="",G363=0,G363="0"),"",LEFT(G363,C352+1))</f>
        <v/>
      </c>
      <c r="I363" s="117" t="str">
        <f>IF(LEN(TRIM(J363))&gt;0,MAX(I13:I362)+1,"")</f>
        <v/>
      </c>
      <c r="J363" s="146"/>
      <c r="K363" s="142"/>
      <c r="L363" s="142"/>
      <c r="M363" s="243"/>
      <c r="W363" s="3">
        <v>1</v>
      </c>
    </row>
    <row r="364" spans="2:23" ht="21" customHeight="1">
      <c r="B364" s="286"/>
      <c r="C364" s="113" t="str">
        <f>IF(TRIM(SUBSTITUTE(K39,CHAR(160),""))="","",K39)</f>
        <v>Fouettez le blanc en neige puis incorporez-le à la préparation. Laissez reposer la pâte 2h.</v>
      </c>
      <c r="D364" s="59" t="str" cm="1">
        <f t="array" ref="D364">IF(ROW()=ROW(D364),C367,INDEX(E364:E377,ROW()-ROW(D364)))</f>
        <v>Fouettez le blanc en neige puis incorporez-le à la préparation. Laissez reposer la pâte 2h.</v>
      </c>
      <c r="E364" s="114" t="str">
        <f>IF(OR(D364="",C366="",C366&lt;=0,F364=""),"",TRIM(MID(D364,LEN(F364)+1+IF(MID(D364,LEN(F364)+1,1)=" ",1,0),99999)))</f>
        <v/>
      </c>
      <c r="F364" s="59" t="str">
        <f>IF(OR(G364="",G364=0,G364="0"),"",IF(LEN(G364)&lt;=C366,G364,IF(LEN(SUBSTITUTE(H364," ",""))=C366+1,LEFT(G364,C366),LEFT(G364,FIND("§",SUBSTITUTE(H364," ","§",LEN(H364)-LEN(SUBSTITUTE(H364," ",""))))-1))))</f>
        <v>Fouettez le blanc en neige puis incorporez-le à la préparation. Laissez reposer la pâte 2h.</v>
      </c>
      <c r="G364" s="59" t="str">
        <f t="shared" si="11"/>
        <v>Fouettez le blanc en neige puis incorporez-le à la préparation. Laissez reposer la pâte 2h.</v>
      </c>
      <c r="H364" s="59" t="str">
        <f>IF(OR(G364="",G364=0,G364="0"),"",LEFT(G364,C366+1))</f>
        <v>Fouettez le blanc en neige puis incorporez-le à la préparation. Laissez reposer la pâte 2h.</v>
      </c>
      <c r="I364" s="117" t="str">
        <f>IF(LEN(TRIM(J364))&gt;0,MAX(I13:I363)+1,"")</f>
        <v/>
      </c>
      <c r="J364" s="146"/>
      <c r="K364" s="142"/>
      <c r="L364" s="142"/>
      <c r="M364" s="243"/>
      <c r="W364" s="3">
        <v>1</v>
      </c>
    </row>
    <row r="365" spans="2:23" ht="21" customHeight="1">
      <c r="B365" s="286"/>
      <c r="C365" s="70" t="str">
        <f>TRIM(SUBSTITUTE(SUBSTITUTE(SUBSTITUTE(SUBSTITUTE(SUBSTITUTE(SUBSTITUTE(SUBSTITUTE(SUBSTITUTE(SUBSTITUTE(CLEAN(IF(OR(LEFT(C364,1)="-",LEFT(C364,1)="="),MID(C364,2,99999),C364)),"—","-"),"–","-"),CHAR(160)," "),CHAR(9)," "),CHAR(13)," "),CHAR(10)," ")," "," ")," "," ")," "," "))</f>
        <v>Fouettez le blanc en neige puis incorporez-le à la préparation. Laissez reposer la pâte 2h.</v>
      </c>
      <c r="D365" s="59" t="str" cm="1">
        <f t="array" ref="D365">IF(ROW()=ROW(D364),C367,INDEX(E364:E377,ROW()-ROW(D364)))</f>
        <v/>
      </c>
      <c r="E365" s="114" t="str">
        <f>IF(OR(D365="",C366="",C366&lt;=0,F365=""),"",TRIM(MID(D365,LEN(F365)+1+IF(MID(D365,LEN(F365)+1,1)=" ",1,0),99999)))</f>
        <v/>
      </c>
      <c r="F365" s="59" t="str">
        <f>IF(OR(G365="",G365=0,G365="0"),"",IF(LEN(G365)&lt;=C366,G365,IF(LEN(SUBSTITUTE(H365," ",""))=C366+1,LEFT(G365,C366),LEFT(G365,FIND("§",SUBSTITUTE(H365," ","§",LEN(H365)-LEN(SUBSTITUTE(H365," ",""))))-1))))</f>
        <v/>
      </c>
      <c r="G365" s="59" t="str">
        <f t="shared" si="11"/>
        <v/>
      </c>
      <c r="H365" s="59" t="str">
        <f>IF(OR(G365="",G365=0,G365="0"),"",LEFT(G365,C366+1))</f>
        <v/>
      </c>
      <c r="I365" s="117" t="str">
        <f>IF(LEN(TRIM(J365))&gt;0,MAX(I13:I364)+1,"")</f>
        <v/>
      </c>
      <c r="J365" s="146"/>
      <c r="K365" s="142"/>
      <c r="L365" s="142"/>
      <c r="M365" s="243"/>
      <c r="W365" s="3">
        <v>1</v>
      </c>
    </row>
    <row r="366" spans="2:23" ht="21" customHeight="1">
      <c r="B366" s="286"/>
      <c r="C366" s="121">
        <f>C11</f>
        <v>120</v>
      </c>
      <c r="D366" s="59" t="str" cm="1">
        <f t="array" ref="D366">IF(ROW()=ROW(D364),C367,INDEX(E364:E377,ROW()-ROW(D364)))</f>
        <v/>
      </c>
      <c r="E366" s="114" t="str">
        <f>IF(OR(D366="",C366="",C366&lt;=0,F366=""),"",TRIM(MID(D366,LEN(F366)+1+IF(MID(D366,LEN(F366)+1,1)=" ",1,0),99999)))</f>
        <v/>
      </c>
      <c r="F366" s="59" t="str">
        <f>IF(OR(G366="",G366=0,G366="0"),"",IF(LEN(G366)&lt;=C366,G366,IF(LEN(SUBSTITUTE(H366," ",""))=C366+1,LEFT(G366,C366),LEFT(G366,FIND("§",SUBSTITUTE(H366," ","§",LEN(H366)-LEN(SUBSTITUTE(H366," ",""))))-1))))</f>
        <v/>
      </c>
      <c r="G366" s="59" t="str">
        <f t="shared" si="11"/>
        <v/>
      </c>
      <c r="H366" s="59" t="str">
        <f>IF(OR(G366="",G366=0,G366="0"),"",LEFT(G366,C366+1))</f>
        <v/>
      </c>
      <c r="I366" s="117" t="str">
        <f>IF(LEN(TRIM(J366))&gt;0,MAX(I13:I365)+1,"")</f>
        <v/>
      </c>
      <c r="J366" s="146"/>
      <c r="K366" s="142"/>
      <c r="L366" s="142"/>
      <c r="M366" s="243"/>
      <c r="W366" s="3">
        <v>1</v>
      </c>
    </row>
    <row r="367" spans="2:23" ht="21" customHeight="1">
      <c r="B367" s="286"/>
      <c r="C367" s="70" t="str">
        <f>IF(UPPER(TRIM(C12))="X",C371,C365)</f>
        <v>Fouettez le blanc en neige puis incorporez-le à la préparation. Laissez reposer la pâte 2h.</v>
      </c>
      <c r="D367" s="59" t="str" cm="1">
        <f t="array" ref="D367">IF(ROW()=ROW(D364),C367,INDEX(E364:E377,ROW()-ROW(D364)))</f>
        <v/>
      </c>
      <c r="E367" s="114" t="str">
        <f>IF(OR(D367="",C366="",C366&lt;=0,F367=""),"",TRIM(MID(D367,LEN(F367)+1+IF(MID(D367,LEN(F367)+1,1)=" ",1,0),99999)))</f>
        <v/>
      </c>
      <c r="F367" s="59" t="str">
        <f>IF(OR(G367="",G367=0,G367="0"),"",IF(LEN(G367)&lt;=C366,G367,IF(LEN(SUBSTITUTE(H367," ",""))=C366+1,LEFT(G367,C366),LEFT(G367,FIND("§",SUBSTITUTE(H367," ","§",LEN(H367)-LEN(SUBSTITUTE(H367," ",""))))-1))))</f>
        <v/>
      </c>
      <c r="G367" s="59" t="str">
        <f t="shared" si="11"/>
        <v/>
      </c>
      <c r="H367" s="59" t="str">
        <f>IF(OR(G367="",G367=0,G367="0"),"",LEFT(G367,C366+1))</f>
        <v/>
      </c>
      <c r="I367" s="117" t="str">
        <f>IF(LEN(TRIM(J367))&gt;0,MAX(I13:I366)+1,"")</f>
        <v/>
      </c>
      <c r="J367" s="146"/>
      <c r="K367" s="142"/>
      <c r="L367" s="142"/>
      <c r="M367" s="243"/>
      <c r="W367" s="3">
        <v>1</v>
      </c>
    </row>
    <row r="368" spans="2:23" ht="21" customHeight="1">
      <c r="B368" s="286"/>
      <c r="C368" s="123" t="str">
        <f>TRIM(SUBSTITUTE(SUBSTITUTE(SUBSTITUTE(SUBSTITUTE(SUBSTITUTE(SUBSTITUTE(SUBSTITUTE(SUBSTITUTE(SUBSTITUTE(SUBSTITUTE(C365,","," "),";"," "),":"," "),"!"," "),"?"," "),"…"," "),"»"," "),"«"," "),"/"," "),"."," "))</f>
        <v>Fouettez le blanc en neige puis incorporez-le à la préparation Laissez reposer la pâte 2h</v>
      </c>
      <c r="D368" s="59" t="str" cm="1">
        <f t="array" ref="D368">IF(ROW()=ROW(D364),C367,INDEX(E364:E377,ROW()-ROW(D364)))</f>
        <v/>
      </c>
      <c r="E368" s="114" t="str">
        <f>IF(OR(D368="",C366="",C366&lt;=0,F368=""),"",TRIM(MID(D368,LEN(F368)+1+IF(MID(D368,LEN(F368)+1,1)=" ",1,0),99999)))</f>
        <v/>
      </c>
      <c r="F368" s="59" t="str">
        <f>IF(OR(G368="",G368=0,G368="0"),"",IF(LEN(G368)&lt;=C366,G368,IF(LEN(SUBSTITUTE(H368," ",""))=C366+1,LEFT(G368,C366),LEFT(G368,FIND("§",SUBSTITUTE(H368," ","§",LEN(H368)-LEN(SUBSTITUTE(H368," ",""))))-1))))</f>
        <v/>
      </c>
      <c r="G368" s="59" t="str">
        <f t="shared" si="11"/>
        <v/>
      </c>
      <c r="H368" s="59" t="str">
        <f>IF(OR(G368="",G368=0,G368="0"),"",LEFT(G368,C366+1))</f>
        <v/>
      </c>
      <c r="I368" s="117" t="str">
        <f>IF(LEN(TRIM(J368))&gt;0,MAX(I13:I367)+1,"")</f>
        <v/>
      </c>
      <c r="J368" s="146"/>
      <c r="K368" s="142"/>
      <c r="L368" s="142"/>
      <c r="M368" s="243"/>
      <c r="W368" s="3">
        <v>1</v>
      </c>
    </row>
    <row r="369" spans="2:23" ht="21" customHeight="1">
      <c r="B369" s="286"/>
      <c r="C369" s="59" t="str">
        <f>TRIM(SUBSTITUTE(SUBSTITUTE(SUBSTITUTE(SUBSTITUTE(SUBSTITUTE(SUBSTITUTE(SUBSTITUTE(SUBSTITUTE(C368,"("," "),")"," "),CHAR(34)," "),"-"," "),"_"," "),"&lt;"," "),"&gt;"," "),"="," "))</f>
        <v>Fouettez le blanc en neige puis incorporez le à la préparation Laissez reposer la pâte 2h</v>
      </c>
      <c r="D369" s="59" t="str" cm="1">
        <f t="array" ref="D369">IF(ROW()=ROW(D364),C367,INDEX(E364:E377,ROW()-ROW(D364)))</f>
        <v/>
      </c>
      <c r="E369" s="114" t="str">
        <f>IF(OR(D369="",C366="",C366&lt;=0,F369=""),"",TRIM(MID(D369,LEN(F369)+1+IF(MID(D369,LEN(F369)+1,1)=" ",1,0),99999)))</f>
        <v/>
      </c>
      <c r="F369" s="59" t="str">
        <f>IF(OR(G369="",G369=0,G369="0"),"",IF(LEN(G369)&lt;=C366,G369,IF(LEN(SUBSTITUTE(H369," ",""))=C366+1,LEFT(G369,C366),LEFT(G369,FIND("§",SUBSTITUTE(H369," ","§",LEN(H369)-LEN(SUBSTITUTE(H369," ",""))))-1))))</f>
        <v/>
      </c>
      <c r="G369" s="59" t="str">
        <f t="shared" si="11"/>
        <v/>
      </c>
      <c r="H369" s="59" t="str">
        <f>IF(OR(G369="",G369=0,G369="0"),"",LEFT(G369,C366+1))</f>
        <v/>
      </c>
      <c r="I369" s="117" t="str">
        <f>IF(LEN(TRIM(J369))&gt;0,MAX(I13:I368)+1,"")</f>
        <v/>
      </c>
      <c r="J369" s="146"/>
      <c r="K369" s="142"/>
      <c r="L369" s="142"/>
      <c r="M369" s="243"/>
      <c r="W369" s="3">
        <v>1</v>
      </c>
    </row>
    <row r="370" spans="2:23" ht="21" customHeight="1">
      <c r="B370" s="286"/>
      <c r="C370" s="70" t="str">
        <f>TRIM(SUBSTITUTE(SUBSTITUTE(SUBSTITUTE(SUBSTITUTE(C369,"►"," "),"▼"," "),"▲"," "),"◄"," "))</f>
        <v>Fouettez le blanc en neige puis incorporez le à la préparation Laissez reposer la pâte 2h</v>
      </c>
      <c r="D370" s="59" t="str" cm="1">
        <f t="array" ref="D370">IF(ROW()=ROW(D364),C367,INDEX(E364:E377,ROW()-ROW(D364)))</f>
        <v/>
      </c>
      <c r="E370" s="114" t="str">
        <f>IF(OR(D370="",C366="",C366&lt;=0,F370=""),"",TRIM(MID(D370,LEN(F370)+1+IF(MID(D370,LEN(F370)+1,1)=" ",1,0),99999)))</f>
        <v/>
      </c>
      <c r="F370" s="59" t="str">
        <f>IF(OR(G370="",G370=0,G370="0"),"",IF(LEN(G370)&lt;=C366,G370,IF(LEN(SUBSTITUTE(H370," ",""))=C366+1,LEFT(G370,C366),LEFT(G370,FIND("§",SUBSTITUTE(H370," ","§",LEN(H370)-LEN(SUBSTITUTE(H370," ",""))))-1))))</f>
        <v/>
      </c>
      <c r="G370" s="59" t="str">
        <f t="shared" si="11"/>
        <v/>
      </c>
      <c r="H370" s="59" t="str">
        <f>IF(OR(G370="",G370=0,G370="0"),"",LEFT(G370,C366+1))</f>
        <v/>
      </c>
      <c r="I370" s="117" t="str">
        <f>IF(LEN(TRIM(J370))&gt;0,MAX(I13:I369)+1,"")</f>
        <v/>
      </c>
      <c r="J370" s="146"/>
      <c r="K370" s="142"/>
      <c r="L370" s="142"/>
      <c r="M370" s="243"/>
      <c r="W370" s="3">
        <v>1</v>
      </c>
    </row>
    <row r="371" spans="2:23" ht="21" customHeight="1">
      <c r="B371" s="286"/>
      <c r="C371" s="70" t="str">
        <f>TRIM(SUBSTITUTE(SUBSTITUTE(C370,"“"," "),"”"," "))</f>
        <v>Fouettez le blanc en neige puis incorporez le à la préparation Laissez reposer la pâte 2h</v>
      </c>
      <c r="D371" s="59" t="str" cm="1">
        <f t="array" ref="D371">IF(ROW()=ROW(D364),C367,INDEX(E364:E377,ROW()-ROW(D364)))</f>
        <v/>
      </c>
      <c r="E371" s="114" t="str">
        <f>IF(OR(D371="",C366="",C366&lt;=0,F371=""),"",TRIM(MID(D371,LEN(F371)+1+IF(MID(D371,LEN(F371)+1,1)=" ",1,0),99999)))</f>
        <v/>
      </c>
      <c r="F371" s="59" t="str">
        <f>IF(OR(G371="",G371=0,G371="0"),"",IF(LEN(G371)&lt;=C366,G371,IF(LEN(SUBSTITUTE(H371," ",""))=C366+1,LEFT(G371,C366),LEFT(G371,FIND("§",SUBSTITUTE(H371," ","§",LEN(H371)-LEN(SUBSTITUTE(H371," ",""))))-1))))</f>
        <v/>
      </c>
      <c r="G371" s="59" t="str">
        <f t="shared" si="11"/>
        <v/>
      </c>
      <c r="H371" s="59" t="str">
        <f>IF(OR(G371="",G371=0,G371="0"),"",LEFT(G371,C366+1))</f>
        <v/>
      </c>
      <c r="I371" s="117" t="str">
        <f>IF(LEN(TRIM(J371))&gt;0,MAX(I13:I370)+1,"")</f>
        <v/>
      </c>
      <c r="J371" s="146"/>
      <c r="K371" s="142"/>
      <c r="L371" s="142"/>
      <c r="M371" s="243"/>
      <c r="W371" s="3">
        <v>1</v>
      </c>
    </row>
    <row r="372" spans="2:23" ht="21" customHeight="1">
      <c r="B372" s="286"/>
      <c r="C372" s="70"/>
      <c r="D372" s="59" t="str" cm="1">
        <f t="array" ref="D372">IF(ROW()=ROW(D364),C367,INDEX(E364:E377,ROW()-ROW(D364)))</f>
        <v/>
      </c>
      <c r="E372" s="114" t="str">
        <f>IF(OR(D372="",C366="",C366&lt;=0,F372=""),"",TRIM(MID(D372,LEN(F372)+1+IF(MID(D372,LEN(F372)+1,1)=" ",1,0),99999)))</f>
        <v/>
      </c>
      <c r="F372" s="59" t="str">
        <f>IF(OR(G372="",G372=0,G372="0"),"",IF(LEN(G372)&lt;=C366,G372,IF(LEN(SUBSTITUTE(H372," ",""))=C366+1,LEFT(G372,C366),LEFT(G372,FIND("§",SUBSTITUTE(H372," ","§",LEN(H372)-LEN(SUBSTITUTE(H372," ",""))))-1))))</f>
        <v/>
      </c>
      <c r="G372" s="59" t="str">
        <f t="shared" si="11"/>
        <v/>
      </c>
      <c r="H372" s="59" t="str">
        <f>IF(OR(G372="",G372=0,G372="0"),"",LEFT(G372,C366+1))</f>
        <v/>
      </c>
      <c r="I372" s="117" t="str">
        <f>IF(LEN(TRIM(J372))&gt;0,MAX(I13:I371)+1,"")</f>
        <v/>
      </c>
      <c r="J372" s="146"/>
      <c r="K372" s="142"/>
      <c r="L372" s="142"/>
      <c r="M372" s="243"/>
      <c r="W372" s="3">
        <v>1</v>
      </c>
    </row>
    <row r="373" spans="2:23" ht="21" customHeight="1">
      <c r="B373" s="286"/>
      <c r="C373" s="70"/>
      <c r="D373" s="59" t="str" cm="1">
        <f t="array" ref="D373">IF(ROW()=ROW(D364),C367,INDEX(E364:E377,ROW()-ROW(D364)))</f>
        <v/>
      </c>
      <c r="E373" s="114" t="str">
        <f>IF(OR(D373="",C366="",C366&lt;=0,F373=""),"",TRIM(MID(D373,LEN(F373)+1+IF(MID(D373,LEN(F373)+1,1)=" ",1,0),99999)))</f>
        <v/>
      </c>
      <c r="F373" s="59" t="str">
        <f>IF(OR(G373="",G373=0,G373="0"),"",IF(LEN(G373)&lt;=C366,G373,IF(LEN(SUBSTITUTE(H373," ",""))=C366+1,LEFT(G373,C366),LEFT(G373,FIND("§",SUBSTITUTE(H373," ","§",LEN(H373)-LEN(SUBSTITUTE(H373," ",""))))-1))))</f>
        <v/>
      </c>
      <c r="G373" s="59" t="str">
        <f t="shared" si="11"/>
        <v/>
      </c>
      <c r="H373" s="59" t="str">
        <f>IF(OR(G373="",G373=0,G373="0"),"",LEFT(G373,C366+1))</f>
        <v/>
      </c>
      <c r="I373" s="117" t="str">
        <f>IF(LEN(TRIM(J373))&gt;0,MAX(I13:I372)+1,"")</f>
        <v/>
      </c>
      <c r="J373" s="146"/>
      <c r="K373" s="142"/>
      <c r="L373" s="142"/>
      <c r="M373" s="243"/>
      <c r="W373" s="3">
        <v>1</v>
      </c>
    </row>
    <row r="374" spans="2:23" ht="21" customHeight="1">
      <c r="B374" s="286"/>
      <c r="C374" s="70"/>
      <c r="D374" s="59" t="str" cm="1">
        <f t="array" ref="D374">IF(ROW()=ROW(D364),C367,INDEX(E364:E377,ROW()-ROW(D364)))</f>
        <v/>
      </c>
      <c r="E374" s="114" t="str">
        <f>IF(OR(D374="",C366="",C366&lt;=0,F374=""),"",TRIM(MID(D374,LEN(F374)+1+IF(MID(D374,LEN(F374)+1,1)=" ",1,0),99999)))</f>
        <v/>
      </c>
      <c r="F374" s="59" t="str">
        <f>IF(OR(G374="",G374=0,G374="0"),"",IF(LEN(G374)&lt;=C366,G374,IF(LEN(SUBSTITUTE(H374," ",""))=C366+1,LEFT(G374,C366),LEFT(G374,FIND("§",SUBSTITUTE(H374," ","§",LEN(H374)-LEN(SUBSTITUTE(H374," ",""))))-1))))</f>
        <v/>
      </c>
      <c r="G374" s="59" t="str">
        <f t="shared" si="11"/>
        <v/>
      </c>
      <c r="H374" s="59" t="str">
        <f>IF(OR(G374="",G374=0,G374="0"),"",LEFT(G374,C366+1))</f>
        <v/>
      </c>
      <c r="I374" s="117" t="str">
        <f>IF(LEN(TRIM(J374))&gt;0,MAX(I13:I373)+1,"")</f>
        <v/>
      </c>
      <c r="J374" s="146"/>
      <c r="K374" s="142"/>
      <c r="L374" s="142"/>
      <c r="M374" s="243"/>
      <c r="W374" s="3">
        <v>1</v>
      </c>
    </row>
    <row r="375" spans="2:23" ht="21" customHeight="1">
      <c r="B375" s="286"/>
      <c r="C375" s="70"/>
      <c r="D375" s="59" t="str" cm="1">
        <f t="array" ref="D375">IF(ROW()=ROW(D364),C367,INDEX(E364:E377,ROW()-ROW(D364)))</f>
        <v/>
      </c>
      <c r="E375" s="114" t="str">
        <f>IF(OR(D375="",C366="",C366&lt;=0,F375=""),"",TRIM(MID(D375,LEN(F375)+1+IF(MID(D375,LEN(F375)+1,1)=" ",1,0),99999)))</f>
        <v/>
      </c>
      <c r="F375" s="59" t="str">
        <f>IF(OR(G375="",G375=0,G375="0"),"",IF(LEN(G375)&lt;=C366,G375,IF(LEN(SUBSTITUTE(H375," ",""))=C366+1,LEFT(G375,C366),LEFT(G375,FIND("§",SUBSTITUTE(H375," ","§",LEN(H375)-LEN(SUBSTITUTE(H375," ",""))))-1))))</f>
        <v/>
      </c>
      <c r="G375" s="59" t="str">
        <f t="shared" si="11"/>
        <v/>
      </c>
      <c r="H375" s="59" t="str">
        <f>IF(OR(G375="",G375=0,G375="0"),"",LEFT(G375,C366+1))</f>
        <v/>
      </c>
      <c r="I375" s="117" t="str">
        <f>IF(LEN(TRIM(J375))&gt;0,MAX(I13:I374)+1,"")</f>
        <v/>
      </c>
      <c r="J375" s="146"/>
      <c r="K375" s="142"/>
      <c r="L375" s="142"/>
      <c r="M375" s="243"/>
      <c r="W375" s="3">
        <v>1</v>
      </c>
    </row>
    <row r="376" spans="2:23" ht="21" customHeight="1">
      <c r="B376" s="286"/>
      <c r="C376" s="70"/>
      <c r="D376" s="59" t="str" cm="1">
        <f t="array" ref="D376">IF(ROW()=ROW(D364),C367,INDEX(E364:E377,ROW()-ROW(D364)))</f>
        <v/>
      </c>
      <c r="E376" s="114" t="str">
        <f>IF(OR(D376="",C366="",C366&lt;=0,F376=""),"",TRIM(MID(D376,LEN(F376)+1+IF(MID(D376,LEN(F376)+1,1)=" ",1,0),99999)))</f>
        <v/>
      </c>
      <c r="F376" s="59" t="str">
        <f>IF(OR(G376="",G376=0,G376="0"),"",IF(LEN(G376)&lt;=C366,G376,IF(LEN(SUBSTITUTE(H376," ",""))=C366+1,LEFT(G376,C366),LEFT(G376,FIND("§",SUBSTITUTE(H376," ","§",LEN(H376)-LEN(SUBSTITUTE(H376," ",""))))-1))))</f>
        <v/>
      </c>
      <c r="G376" s="59" t="str">
        <f t="shared" si="11"/>
        <v/>
      </c>
      <c r="H376" s="59" t="str">
        <f>IF(OR(G376="",G376=0,G376="0"),"",LEFT(G376,C366+1))</f>
        <v/>
      </c>
      <c r="I376" s="117" t="str">
        <f>IF(LEN(TRIM(J376))&gt;0,MAX(I13:I375)+1,"")</f>
        <v/>
      </c>
      <c r="J376" s="146"/>
      <c r="K376" s="142"/>
      <c r="L376" s="142"/>
      <c r="M376" s="243"/>
      <c r="W376" s="3">
        <v>1</v>
      </c>
    </row>
    <row r="377" spans="2:23" ht="21" customHeight="1">
      <c r="B377" s="286"/>
      <c r="C377" s="70"/>
      <c r="D377" s="59" t="str" cm="1">
        <f t="array" ref="D377">IF(ROW()=ROW(D364),C367,INDEX(E364:E377,ROW()-ROW(D364)))</f>
        <v/>
      </c>
      <c r="E377" s="114" t="str">
        <f>IF(OR(D377="",C366="",C366&lt;=0,F377=""),"",TRIM(MID(D377,LEN(F377)+1+IF(MID(D377,LEN(F377)+1,1)=" ",1,0),99999)))</f>
        <v/>
      </c>
      <c r="F377" s="59" t="str">
        <f>IF(OR(G377="",G377=0,G377="0"),"",IF(LEN(G377)&lt;=C366,G377,IF(LEN(SUBSTITUTE(H377," ",""))=C366+1,LEFT(G377,C366),LEFT(G377,FIND("§",SUBSTITUTE(H377," ","§",LEN(H377)-LEN(SUBSTITUTE(H377," ",""))))-1))))</f>
        <v/>
      </c>
      <c r="G377" s="59" t="str">
        <f t="shared" si="11"/>
        <v/>
      </c>
      <c r="H377" s="59" t="str">
        <f>IF(OR(G377="",G377=0,G377="0"),"",LEFT(G377,C366+1))</f>
        <v/>
      </c>
      <c r="I377" s="117" t="str">
        <f>IF(LEN(TRIM(J377))&gt;0,MAX(I13:I376)+1,"")</f>
        <v/>
      </c>
      <c r="J377" s="146"/>
      <c r="K377" s="142"/>
      <c r="L377" s="142"/>
      <c r="M377" s="243"/>
      <c r="W377" s="3">
        <v>1</v>
      </c>
    </row>
    <row r="378" spans="2:23" ht="21" customHeight="1">
      <c r="B378" s="286"/>
      <c r="C378" s="113" t="str">
        <f>IF(TRIM(SUBSTITUTE(K40,CHAR(160),""))="","",K40)</f>
        <v xml:space="preserve">Faites chauffer le bain de friture. </v>
      </c>
      <c r="D378" s="59" t="str" cm="1">
        <f t="array" ref="D378">IF(ROW()=ROW(D378),C381,INDEX(E378:E391,ROW()-ROW(D378)))</f>
        <v>Faites chauffer le bain de friture.</v>
      </c>
      <c r="E378" s="114" t="str">
        <f>IF(OR(D378="",C380="",C380&lt;=0,F378=""),"",TRIM(MID(D378,LEN(F378)+1+IF(MID(D378,LEN(F378)+1,1)=" ",1,0),99999)))</f>
        <v/>
      </c>
      <c r="F378" s="59" t="str">
        <f>IF(OR(G378="",G378=0,G378="0"),"",IF(LEN(G378)&lt;=C380,G378,IF(LEN(SUBSTITUTE(H378," ",""))=C380+1,LEFT(G378,C380),LEFT(G378,FIND("§",SUBSTITUTE(H378," ","§",LEN(H378)-LEN(SUBSTITUTE(H378," ",""))))-1))))</f>
        <v>Faites chauffer le bain de friture.</v>
      </c>
      <c r="G378" s="59" t="str">
        <f t="shared" si="11"/>
        <v>Faites chauffer le bain de friture.</v>
      </c>
      <c r="H378" s="59" t="str">
        <f>IF(OR(G378="",G378=0,G378="0"),"",LEFT(G378,C380+1))</f>
        <v>Faites chauffer le bain de friture.</v>
      </c>
      <c r="I378" s="117" t="str">
        <f>IF(LEN(TRIM(J378))&gt;0,MAX(I13:I377)+1,"")</f>
        <v/>
      </c>
      <c r="J378" s="146"/>
      <c r="K378" s="142"/>
      <c r="L378" s="142"/>
      <c r="M378" s="243"/>
      <c r="W378" s="3">
        <v>1</v>
      </c>
    </row>
    <row r="379" spans="2:23" ht="21" customHeight="1">
      <c r="B379" s="286"/>
      <c r="C379" s="70" t="str">
        <f>TRIM(SUBSTITUTE(SUBSTITUTE(SUBSTITUTE(SUBSTITUTE(SUBSTITUTE(SUBSTITUTE(SUBSTITUTE(SUBSTITUTE(SUBSTITUTE(CLEAN(IF(OR(LEFT(C378,1)="-",LEFT(C378,1)="="),MID(C378,2,99999),C378)),"—","-"),"–","-"),CHAR(160)," "),CHAR(9)," "),CHAR(13)," "),CHAR(10)," ")," "," ")," "," ")," "," "))</f>
        <v>Faites chauffer le bain de friture.</v>
      </c>
      <c r="D379" s="59" t="str" cm="1">
        <f t="array" ref="D379">IF(ROW()=ROW(D378),C381,INDEX(E378:E391,ROW()-ROW(D378)))</f>
        <v/>
      </c>
      <c r="E379" s="114" t="str">
        <f>IF(OR(D379="",C380="",C380&lt;=0,F379=""),"",TRIM(MID(D379,LEN(F379)+1+IF(MID(D379,LEN(F379)+1,1)=" ",1,0),99999)))</f>
        <v/>
      </c>
      <c r="F379" s="59" t="str">
        <f>IF(OR(G379="",G379=0,G379="0"),"",IF(LEN(G379)&lt;=C380,G379,IF(LEN(SUBSTITUTE(H379," ",""))=C380+1,LEFT(G379,C380),LEFT(G379,FIND("§",SUBSTITUTE(H379," ","§",LEN(H379)-LEN(SUBSTITUTE(H379," ",""))))-1))))</f>
        <v/>
      </c>
      <c r="G379" s="59" t="str">
        <f t="shared" si="11"/>
        <v/>
      </c>
      <c r="H379" s="59" t="str">
        <f>IF(OR(G379="",G379=0,G379="0"),"",LEFT(G379,C380+1))</f>
        <v/>
      </c>
      <c r="I379" s="117" t="str">
        <f>IF(LEN(TRIM(J379))&gt;0,MAX(I13:I378)+1,"")</f>
        <v/>
      </c>
      <c r="J379" s="146"/>
      <c r="K379" s="142"/>
      <c r="L379" s="142"/>
      <c r="M379" s="243"/>
      <c r="W379" s="3">
        <v>1</v>
      </c>
    </row>
    <row r="380" spans="2:23" ht="21" customHeight="1">
      <c r="B380" s="286"/>
      <c r="C380" s="121">
        <f>C11</f>
        <v>120</v>
      </c>
      <c r="D380" s="59" t="str" cm="1">
        <f t="array" ref="D380">IF(ROW()=ROW(D378),C381,INDEX(E378:E391,ROW()-ROW(D378)))</f>
        <v/>
      </c>
      <c r="E380" s="114" t="str">
        <f>IF(OR(D380="",C380="",C380&lt;=0,F380=""),"",TRIM(MID(D380,LEN(F380)+1+IF(MID(D380,LEN(F380)+1,1)=" ",1,0),99999)))</f>
        <v/>
      </c>
      <c r="F380" s="59" t="str">
        <f>IF(OR(G380="",G380=0,G380="0"),"",IF(LEN(G380)&lt;=C380,G380,IF(LEN(SUBSTITUTE(H380," ",""))=C380+1,LEFT(G380,C380),LEFT(G380,FIND("§",SUBSTITUTE(H380," ","§",LEN(H380)-LEN(SUBSTITUTE(H380," ",""))))-1))))</f>
        <v/>
      </c>
      <c r="G380" s="59" t="str">
        <f t="shared" si="11"/>
        <v/>
      </c>
      <c r="H380" s="59" t="str">
        <f>IF(OR(G380="",G380=0,G380="0"),"",LEFT(G380,C380+1))</f>
        <v/>
      </c>
      <c r="I380" s="117" t="str">
        <f>IF(LEN(TRIM(J380))&gt;0,MAX(I13:I379)+1,"")</f>
        <v/>
      </c>
      <c r="J380" s="146"/>
      <c r="K380" s="142"/>
      <c r="L380" s="142"/>
      <c r="M380" s="243"/>
      <c r="W380" s="3">
        <v>1</v>
      </c>
    </row>
    <row r="381" spans="2:23" ht="21" customHeight="1">
      <c r="B381" s="286"/>
      <c r="C381" s="70" t="str">
        <f>IF(UPPER(TRIM(C12))="X",C385,C379)</f>
        <v>Faites chauffer le bain de friture.</v>
      </c>
      <c r="D381" s="59" t="str" cm="1">
        <f t="array" ref="D381">IF(ROW()=ROW(D378),C381,INDEX(E378:E391,ROW()-ROW(D378)))</f>
        <v/>
      </c>
      <c r="E381" s="114" t="str">
        <f>IF(OR(D381="",C380="",C380&lt;=0,F381=""),"",TRIM(MID(D381,LEN(F381)+1+IF(MID(D381,LEN(F381)+1,1)=" ",1,0),99999)))</f>
        <v/>
      </c>
      <c r="F381" s="59" t="str">
        <f>IF(OR(G381="",G381=0,G381="0"),"",IF(LEN(G381)&lt;=C380,G381,IF(LEN(SUBSTITUTE(H381," ",""))=C380+1,LEFT(G381,C380),LEFT(G381,FIND("§",SUBSTITUTE(H381," ","§",LEN(H381)-LEN(SUBSTITUTE(H381," ",""))))-1))))</f>
        <v/>
      </c>
      <c r="G381" s="59" t="str">
        <f t="shared" si="11"/>
        <v/>
      </c>
      <c r="H381" s="59" t="str">
        <f>IF(OR(G381="",G381=0,G381="0"),"",LEFT(G381,C380+1))</f>
        <v/>
      </c>
      <c r="I381" s="117" t="str">
        <f>IF(LEN(TRIM(J381))&gt;0,MAX(I13:I380)+1,"")</f>
        <v/>
      </c>
      <c r="J381" s="146"/>
      <c r="K381" s="142"/>
      <c r="L381" s="142"/>
      <c r="M381" s="243"/>
      <c r="W381" s="3">
        <v>1</v>
      </c>
    </row>
    <row r="382" spans="2:23" ht="21" customHeight="1">
      <c r="B382" s="286"/>
      <c r="C382" s="123" t="str">
        <f>TRIM(SUBSTITUTE(SUBSTITUTE(SUBSTITUTE(SUBSTITUTE(SUBSTITUTE(SUBSTITUTE(SUBSTITUTE(SUBSTITUTE(SUBSTITUTE(SUBSTITUTE(C379,","," "),";"," "),":"," "),"!"," "),"?"," "),"…"," "),"»"," "),"«"," "),"/"," "),"."," "))</f>
        <v>Faites chauffer le bain de friture</v>
      </c>
      <c r="D382" s="59" t="str" cm="1">
        <f t="array" ref="D382">IF(ROW()=ROW(D378),C381,INDEX(E378:E391,ROW()-ROW(D378)))</f>
        <v/>
      </c>
      <c r="E382" s="114" t="str">
        <f>IF(OR(D382="",C380="",C380&lt;=0,F382=""),"",TRIM(MID(D382,LEN(F382)+1+IF(MID(D382,LEN(F382)+1,1)=" ",1,0),99999)))</f>
        <v/>
      </c>
      <c r="F382" s="59" t="str">
        <f>IF(OR(G382="",G382=0,G382="0"),"",IF(LEN(G382)&lt;=C380,G382,IF(LEN(SUBSTITUTE(H382," ",""))=C380+1,LEFT(G382,C380),LEFT(G382,FIND("§",SUBSTITUTE(H382," ","§",LEN(H382)-LEN(SUBSTITUTE(H382," ",""))))-1))))</f>
        <v/>
      </c>
      <c r="G382" s="59" t="str">
        <f t="shared" si="11"/>
        <v/>
      </c>
      <c r="H382" s="59" t="str">
        <f>IF(OR(G382="",G382=0,G382="0"),"",LEFT(G382,C380+1))</f>
        <v/>
      </c>
      <c r="I382" s="117" t="str">
        <f>IF(LEN(TRIM(J382))&gt;0,MAX(I13:I381)+1,"")</f>
        <v/>
      </c>
      <c r="J382" s="146"/>
      <c r="K382" s="142"/>
      <c r="L382" s="142"/>
      <c r="M382" s="243"/>
      <c r="W382" s="3">
        <v>1</v>
      </c>
    </row>
    <row r="383" spans="2:23" ht="21" customHeight="1">
      <c r="B383" s="286"/>
      <c r="C383" s="59" t="str">
        <f>TRIM(SUBSTITUTE(SUBSTITUTE(SUBSTITUTE(SUBSTITUTE(SUBSTITUTE(SUBSTITUTE(SUBSTITUTE(SUBSTITUTE(C382,"("," "),")"," "),CHAR(34)," "),"-"," "),"_"," "),"&lt;"," "),"&gt;"," "),"="," "))</f>
        <v>Faites chauffer le bain de friture</v>
      </c>
      <c r="D383" s="59" t="str" cm="1">
        <f t="array" ref="D383">IF(ROW()=ROW(D378),C381,INDEX(E378:E391,ROW()-ROW(D378)))</f>
        <v/>
      </c>
      <c r="E383" s="114" t="str">
        <f>IF(OR(D383="",C380="",C380&lt;=0,F383=""),"",TRIM(MID(D383,LEN(F383)+1+IF(MID(D383,LEN(F383)+1,1)=" ",1,0),99999)))</f>
        <v/>
      </c>
      <c r="F383" s="59" t="str">
        <f>IF(OR(G383="",G383=0,G383="0"),"",IF(LEN(G383)&lt;=C380,G383,IF(LEN(SUBSTITUTE(H383," ",""))=C380+1,LEFT(G383,C380),LEFT(G383,FIND("§",SUBSTITUTE(H383," ","§",LEN(H383)-LEN(SUBSTITUTE(H383," ",""))))-1))))</f>
        <v/>
      </c>
      <c r="G383" s="59" t="str">
        <f t="shared" si="11"/>
        <v/>
      </c>
      <c r="H383" s="59" t="str">
        <f>IF(OR(G383="",G383=0,G383="0"),"",LEFT(G383,C380+1))</f>
        <v/>
      </c>
      <c r="I383" s="117" t="str">
        <f>IF(LEN(TRIM(J383))&gt;0,MAX(I13:I382)+1,"")</f>
        <v/>
      </c>
      <c r="J383" s="146"/>
      <c r="K383" s="142"/>
      <c r="L383" s="142"/>
      <c r="M383" s="243"/>
      <c r="W383" s="3">
        <v>1</v>
      </c>
    </row>
    <row r="384" spans="2:23" ht="21" customHeight="1">
      <c r="B384" s="286"/>
      <c r="C384" s="70" t="str">
        <f>TRIM(SUBSTITUTE(SUBSTITUTE(SUBSTITUTE(SUBSTITUTE(C383,"►"," "),"▼"," "),"▲"," "),"◄"," "))</f>
        <v>Faites chauffer le bain de friture</v>
      </c>
      <c r="D384" s="59" t="str" cm="1">
        <f t="array" ref="D384">IF(ROW()=ROW(D378),C381,INDEX(E378:E391,ROW()-ROW(D378)))</f>
        <v/>
      </c>
      <c r="E384" s="114" t="str">
        <f>IF(OR(D384="",C380="",C380&lt;=0,F384=""),"",TRIM(MID(D384,LEN(F384)+1+IF(MID(D384,LEN(F384)+1,1)=" ",1,0),99999)))</f>
        <v/>
      </c>
      <c r="F384" s="59" t="str">
        <f>IF(OR(G384="",G384=0,G384="0"),"",IF(LEN(G384)&lt;=C380,G384,IF(LEN(SUBSTITUTE(H384," ",""))=C380+1,LEFT(G384,C380),LEFT(G384,FIND("§",SUBSTITUTE(H384," ","§",LEN(H384)-LEN(SUBSTITUTE(H384," ",""))))-1))))</f>
        <v/>
      </c>
      <c r="G384" s="59" t="str">
        <f t="shared" si="11"/>
        <v/>
      </c>
      <c r="H384" s="59" t="str">
        <f>IF(OR(G384="",G384=0,G384="0"),"",LEFT(G384,C380+1))</f>
        <v/>
      </c>
      <c r="I384" s="117" t="str">
        <f>IF(LEN(TRIM(J384))&gt;0,MAX(I13:I383)+1,"")</f>
        <v/>
      </c>
      <c r="J384" s="146"/>
      <c r="K384" s="142"/>
      <c r="L384" s="142"/>
      <c r="M384" s="243"/>
      <c r="W384" s="3">
        <v>1</v>
      </c>
    </row>
    <row r="385" spans="2:23" ht="21" customHeight="1">
      <c r="B385" s="286"/>
      <c r="C385" s="70" t="str">
        <f>TRIM(SUBSTITUTE(SUBSTITUTE(C384,"“"," "),"”"," "))</f>
        <v>Faites chauffer le bain de friture</v>
      </c>
      <c r="D385" s="59" t="str" cm="1">
        <f t="array" ref="D385">IF(ROW()=ROW(D378),C381,INDEX(E378:E391,ROW()-ROW(D378)))</f>
        <v/>
      </c>
      <c r="E385" s="114" t="str">
        <f>IF(OR(D385="",C380="",C380&lt;=0,F385=""),"",TRIM(MID(D385,LEN(F385)+1+IF(MID(D385,LEN(F385)+1,1)=" ",1,0),99999)))</f>
        <v/>
      </c>
      <c r="F385" s="59" t="str">
        <f>IF(OR(G385="",G385=0,G385="0"),"",IF(LEN(G385)&lt;=C380,G385,IF(LEN(SUBSTITUTE(H385," ",""))=C380+1,LEFT(G385,C380),LEFT(G385,FIND("§",SUBSTITUTE(H385," ","§",LEN(H385)-LEN(SUBSTITUTE(H385," ",""))))-1))))</f>
        <v/>
      </c>
      <c r="G385" s="59" t="str">
        <f t="shared" si="11"/>
        <v/>
      </c>
      <c r="H385" s="59" t="str">
        <f>IF(OR(G385="",G385=0,G385="0"),"",LEFT(G385,C380+1))</f>
        <v/>
      </c>
      <c r="I385" s="117" t="str">
        <f>IF(LEN(TRIM(J385))&gt;0,MAX(I13:I384)+1,"")</f>
        <v/>
      </c>
      <c r="J385" s="146"/>
      <c r="K385" s="142"/>
      <c r="L385" s="142"/>
      <c r="M385" s="243"/>
      <c r="W385" s="3">
        <v>1</v>
      </c>
    </row>
    <row r="386" spans="2:23" ht="21" customHeight="1">
      <c r="B386" s="286"/>
      <c r="C386" s="70"/>
      <c r="D386" s="59" t="str" cm="1">
        <f t="array" ref="D386">IF(ROW()=ROW(D378),C381,INDEX(E378:E391,ROW()-ROW(D378)))</f>
        <v/>
      </c>
      <c r="E386" s="114" t="str">
        <f>IF(OR(D386="",C380="",C380&lt;=0,F386=""),"",TRIM(MID(D386,LEN(F386)+1+IF(MID(D386,LEN(F386)+1,1)=" ",1,0),99999)))</f>
        <v/>
      </c>
      <c r="F386" s="59" t="str">
        <f>IF(OR(G386="",G386=0,G386="0"),"",IF(LEN(G386)&lt;=C380,G386,IF(LEN(SUBSTITUTE(H386," ",""))=C380+1,LEFT(G386,C380),LEFT(G386,FIND("§",SUBSTITUTE(H386," ","§",LEN(H386)-LEN(SUBSTITUTE(H386," ",""))))-1))))</f>
        <v/>
      </c>
      <c r="G386" s="59" t="str">
        <f t="shared" si="11"/>
        <v/>
      </c>
      <c r="H386" s="59" t="str">
        <f>IF(OR(G386="",G386=0,G386="0"),"",LEFT(G386,C380+1))</f>
        <v/>
      </c>
      <c r="I386" s="117" t="str">
        <f>IF(LEN(TRIM(J386))&gt;0,MAX(I13:I385)+1,"")</f>
        <v/>
      </c>
      <c r="J386" s="146"/>
      <c r="K386" s="142"/>
      <c r="L386" s="142"/>
      <c r="M386" s="243"/>
      <c r="W386" s="3">
        <v>1</v>
      </c>
    </row>
    <row r="387" spans="2:23" ht="21" customHeight="1">
      <c r="B387" s="286"/>
      <c r="C387" s="70"/>
      <c r="D387" s="59" t="str" cm="1">
        <f t="array" ref="D387">IF(ROW()=ROW(D378),C381,INDEX(E378:E391,ROW()-ROW(D378)))</f>
        <v/>
      </c>
      <c r="E387" s="114" t="str">
        <f>IF(OR(D387="",C380="",C380&lt;=0,F387=""),"",TRIM(MID(D387,LEN(F387)+1+IF(MID(D387,LEN(F387)+1,1)=" ",1,0),99999)))</f>
        <v/>
      </c>
      <c r="F387" s="59" t="str">
        <f>IF(OR(G387="",G387=0,G387="0"),"",IF(LEN(G387)&lt;=C380,G387,IF(LEN(SUBSTITUTE(H387," ",""))=C380+1,LEFT(G387,C380),LEFT(G387,FIND("§",SUBSTITUTE(H387," ","§",LEN(H387)-LEN(SUBSTITUTE(H387," ",""))))-1))))</f>
        <v/>
      </c>
      <c r="G387" s="59" t="str">
        <f t="shared" si="11"/>
        <v/>
      </c>
      <c r="H387" s="59" t="str">
        <f>IF(OR(G387="",G387=0,G387="0"),"",LEFT(G387,C380+1))</f>
        <v/>
      </c>
      <c r="I387" s="117" t="str">
        <f>IF(LEN(TRIM(J387))&gt;0,MAX(I13:I386)+1,"")</f>
        <v/>
      </c>
      <c r="J387" s="146"/>
      <c r="K387" s="142"/>
      <c r="L387" s="142"/>
      <c r="M387" s="243"/>
      <c r="W387" s="3">
        <v>1</v>
      </c>
    </row>
    <row r="388" spans="2:23" ht="21" customHeight="1">
      <c r="B388" s="286"/>
      <c r="C388" s="70"/>
      <c r="D388" s="59" t="str" cm="1">
        <f t="array" ref="D388">IF(ROW()=ROW(D378),C381,INDEX(E378:E391,ROW()-ROW(D378)))</f>
        <v/>
      </c>
      <c r="E388" s="114" t="str">
        <f>IF(OR(D388="",C380="",C380&lt;=0,F388=""),"",TRIM(MID(D388,LEN(F388)+1+IF(MID(D388,LEN(F388)+1,1)=" ",1,0),99999)))</f>
        <v/>
      </c>
      <c r="F388" s="59" t="str">
        <f>IF(OR(G388="",G388=0,G388="0"),"",IF(LEN(G388)&lt;=C380,G388,IF(LEN(SUBSTITUTE(H388," ",""))=C380+1,LEFT(G388,C380),LEFT(G388,FIND("§",SUBSTITUTE(H388," ","§",LEN(H388)-LEN(SUBSTITUTE(H388," ",""))))-1))))</f>
        <v/>
      </c>
      <c r="G388" s="59" t="str">
        <f t="shared" si="11"/>
        <v/>
      </c>
      <c r="H388" s="59" t="str">
        <f>IF(OR(G388="",G388=0,G388="0"),"",LEFT(G388,C380+1))</f>
        <v/>
      </c>
      <c r="I388" s="117" t="str">
        <f>IF(LEN(TRIM(J388))&gt;0,MAX(I13:I387)+1,"")</f>
        <v/>
      </c>
      <c r="J388" s="146"/>
      <c r="K388" s="142"/>
      <c r="L388" s="142"/>
      <c r="M388" s="243"/>
      <c r="W388" s="3">
        <v>1</v>
      </c>
    </row>
    <row r="389" spans="2:23" ht="21" customHeight="1">
      <c r="B389" s="286"/>
      <c r="C389" s="70"/>
      <c r="D389" s="59" t="str" cm="1">
        <f t="array" ref="D389">IF(ROW()=ROW(D378),C381,INDEX(E378:E391,ROW()-ROW(D378)))</f>
        <v/>
      </c>
      <c r="E389" s="114" t="str">
        <f>IF(OR(D389="",C380="",C380&lt;=0,F389=""),"",TRIM(MID(D389,LEN(F389)+1+IF(MID(D389,LEN(F389)+1,1)=" ",1,0),99999)))</f>
        <v/>
      </c>
      <c r="F389" s="59" t="str">
        <f>IF(OR(G389="",G389=0,G389="0"),"",IF(LEN(G389)&lt;=C380,G389,IF(LEN(SUBSTITUTE(H389," ",""))=C380+1,LEFT(G389,C380),LEFT(G389,FIND("§",SUBSTITUTE(H389," ","§",LEN(H389)-LEN(SUBSTITUTE(H389," ",""))))-1))))</f>
        <v/>
      </c>
      <c r="G389" s="59" t="str">
        <f t="shared" si="11"/>
        <v/>
      </c>
      <c r="H389" s="59" t="str">
        <f>IF(OR(G389="",G389=0,G389="0"),"",LEFT(G389,C380+1))</f>
        <v/>
      </c>
      <c r="I389" s="117" t="str">
        <f>IF(LEN(TRIM(J389))&gt;0,MAX(I13:I388)+1,"")</f>
        <v/>
      </c>
      <c r="J389" s="146"/>
      <c r="K389" s="142"/>
      <c r="L389" s="142"/>
      <c r="M389" s="243"/>
      <c r="W389" s="3">
        <v>1</v>
      </c>
    </row>
    <row r="390" spans="2:23" ht="21" customHeight="1">
      <c r="B390" s="286"/>
      <c r="C390" s="70"/>
      <c r="D390" s="59" t="str" cm="1">
        <f t="array" ref="D390">IF(ROW()=ROW(D378),C381,INDEX(E378:E391,ROW()-ROW(D378)))</f>
        <v/>
      </c>
      <c r="E390" s="114" t="str">
        <f>IF(OR(D390="",C380="",C380&lt;=0,F390=""),"",TRIM(MID(D390,LEN(F390)+1+IF(MID(D390,LEN(F390)+1,1)=" ",1,0),99999)))</f>
        <v/>
      </c>
      <c r="F390" s="59" t="str">
        <f>IF(OR(G390="",G390=0,G390="0"),"",IF(LEN(G390)&lt;=C380,G390,IF(LEN(SUBSTITUTE(H390," ",""))=C380+1,LEFT(G390,C380),LEFT(G390,FIND("§",SUBSTITUTE(H390," ","§",LEN(H390)-LEN(SUBSTITUTE(H390," ",""))))-1))))</f>
        <v/>
      </c>
      <c r="G390" s="59" t="str">
        <f t="shared" si="11"/>
        <v/>
      </c>
      <c r="H390" s="59" t="str">
        <f>IF(OR(G390="",G390=0,G390="0"),"",LEFT(G390,C380+1))</f>
        <v/>
      </c>
      <c r="I390" s="117" t="str">
        <f>IF(LEN(TRIM(J390))&gt;0,MAX(I13:I389)+1,"")</f>
        <v/>
      </c>
      <c r="J390" s="146"/>
      <c r="K390" s="142"/>
      <c r="L390" s="142"/>
      <c r="M390" s="243"/>
      <c r="W390" s="3">
        <v>1</v>
      </c>
    </row>
    <row r="391" spans="2:23" ht="21" customHeight="1">
      <c r="B391" s="286"/>
      <c r="C391" s="70"/>
      <c r="D391" s="59" t="str" cm="1">
        <f t="array" ref="D391">IF(ROW()=ROW(D378),C381,INDEX(E378:E391,ROW()-ROW(D378)))</f>
        <v/>
      </c>
      <c r="E391" s="114" t="str">
        <f>IF(OR(D391="",C380="",C380&lt;=0,F391=""),"",TRIM(MID(D391,LEN(F391)+1+IF(MID(D391,LEN(F391)+1,1)=" ",1,0),99999)))</f>
        <v/>
      </c>
      <c r="F391" s="59" t="str">
        <f>IF(OR(G391="",G391=0,G391="0"),"",IF(LEN(G391)&lt;=C380,G391,IF(LEN(SUBSTITUTE(H391," ",""))=C380+1,LEFT(G391,C380),LEFT(G391,FIND("§",SUBSTITUTE(H391," ","§",LEN(H391)-LEN(SUBSTITUTE(H391," ",""))))-1))))</f>
        <v/>
      </c>
      <c r="G391" s="59" t="str">
        <f t="shared" si="11"/>
        <v/>
      </c>
      <c r="H391" s="59" t="str">
        <f>IF(OR(G391="",G391=0,G391="0"),"",LEFT(G391,C380+1))</f>
        <v/>
      </c>
      <c r="I391" s="117" t="str">
        <f>IF(LEN(TRIM(J391))&gt;0,MAX(I13:I390)+1,"")</f>
        <v/>
      </c>
      <c r="J391" s="146"/>
      <c r="K391" s="142"/>
      <c r="L391" s="142"/>
      <c r="M391" s="243"/>
      <c r="W391" s="3">
        <v>1</v>
      </c>
    </row>
    <row r="392" spans="2:23" ht="21" customHeight="1">
      <c r="B392" s="286"/>
      <c r="C392" s="113" t="str">
        <f>IF(TRIM(SUBSTITUTE(K41,CHAR(160),""))="","",K41)</f>
        <v xml:space="preserve">Nettoyez les fleurs d’accacia sans les faire tremper puis plongez-les dans la pâte à beignet puis la friture. </v>
      </c>
      <c r="D392" s="59" t="str" cm="1">
        <f t="array" ref="D392">IF(ROW()=ROW(D392),C395,INDEX(E392:E405,ROW()-ROW(D392)))</f>
        <v>Nettoyez les fleurs d’accacia sans les faire tremper puis plongez-les dans la pâte à beignet puis la friture.</v>
      </c>
      <c r="E392" s="114" t="str">
        <f>IF(OR(D392="",C394="",C394&lt;=0,F392=""),"",TRIM(MID(D392,LEN(F392)+1+IF(MID(D392,LEN(F392)+1,1)=" ",1,0),99999)))</f>
        <v/>
      </c>
      <c r="F392" s="59" t="str">
        <f>IF(OR(G392="",G392=0,G392="0"),"",IF(LEN(G392)&lt;=C394,G392,IF(LEN(SUBSTITUTE(H392," ",""))=C394+1,LEFT(G392,C394),LEFT(G392,FIND("§",SUBSTITUTE(H392," ","§",LEN(H392)-LEN(SUBSTITUTE(H392," ",""))))-1))))</f>
        <v>Nettoyez les fleurs d’accacia sans les faire tremper puis plongez-les dans la pâte à beignet puis la friture.</v>
      </c>
      <c r="G392" s="59" t="str">
        <f t="shared" si="11"/>
        <v>Nettoyez les fleurs d’accacia sans les faire tremper puis plongez-les dans la pâte à beignet puis la friture.</v>
      </c>
      <c r="H392" s="59" t="str">
        <f>IF(OR(G392="",G392=0,G392="0"),"",LEFT(G392,C394+1))</f>
        <v>Nettoyez les fleurs d’accacia sans les faire tremper puis plongez-les dans la pâte à beignet puis la friture.</v>
      </c>
      <c r="I392" s="117" t="str">
        <f>IF(LEN(TRIM(J392))&gt;0,MAX(I13:I391)+1,"")</f>
        <v/>
      </c>
      <c r="J392" s="146"/>
      <c r="K392" s="142"/>
      <c r="L392" s="142"/>
      <c r="M392" s="243"/>
      <c r="W392" s="3">
        <v>1</v>
      </c>
    </row>
    <row r="393" spans="2:23" ht="21" customHeight="1">
      <c r="B393" s="286"/>
      <c r="C393" s="70" t="str">
        <f>TRIM(SUBSTITUTE(SUBSTITUTE(SUBSTITUTE(SUBSTITUTE(SUBSTITUTE(SUBSTITUTE(SUBSTITUTE(SUBSTITUTE(SUBSTITUTE(CLEAN(IF(OR(LEFT(C392,1)="-",LEFT(C392,1)="="),MID(C392,2,99999),C392)),"—","-"),"–","-"),CHAR(160)," "),CHAR(9)," "),CHAR(13)," "),CHAR(10)," ")," "," ")," "," ")," "," "))</f>
        <v>Nettoyez les fleurs d’accacia sans les faire tremper puis plongez-les dans la pâte à beignet puis la friture.</v>
      </c>
      <c r="D393" s="59" t="str" cm="1">
        <f t="array" ref="D393">IF(ROW()=ROW(D392),C395,INDEX(E392:E405,ROW()-ROW(D392)))</f>
        <v/>
      </c>
      <c r="E393" s="114" t="str">
        <f>IF(OR(D393="",C394="",C394&lt;=0,F393=""),"",TRIM(MID(D393,LEN(F393)+1+IF(MID(D393,LEN(F393)+1,1)=" ",1,0),99999)))</f>
        <v/>
      </c>
      <c r="F393" s="59" t="str">
        <f>IF(OR(G393="",G393=0,G393="0"),"",IF(LEN(G393)&lt;=C394,G393,IF(LEN(SUBSTITUTE(H393," ",""))=C394+1,LEFT(G393,C394),LEFT(G393,FIND("§",SUBSTITUTE(H393," ","§",LEN(H393)-LEN(SUBSTITUTE(H393," ",""))))-1))))</f>
        <v/>
      </c>
      <c r="G393" s="59" t="str">
        <f t="shared" si="11"/>
        <v/>
      </c>
      <c r="H393" s="59" t="str">
        <f>IF(OR(G393="",G393=0,G393="0"),"",LEFT(G393,C394+1))</f>
        <v/>
      </c>
      <c r="I393" s="117" t="str">
        <f>IF(LEN(TRIM(J393))&gt;0,MAX(I13:I392)+1,"")</f>
        <v/>
      </c>
      <c r="J393" s="146"/>
      <c r="K393" s="142"/>
      <c r="L393" s="142"/>
      <c r="M393" s="243"/>
      <c r="W393" s="3">
        <v>1</v>
      </c>
    </row>
    <row r="394" spans="2:23" ht="21" customHeight="1">
      <c r="B394" s="286"/>
      <c r="C394" s="121">
        <f>C11</f>
        <v>120</v>
      </c>
      <c r="D394" s="59" t="str" cm="1">
        <f t="array" ref="D394">IF(ROW()=ROW(D392),C395,INDEX(E392:E405,ROW()-ROW(D392)))</f>
        <v/>
      </c>
      <c r="E394" s="114" t="str">
        <f>IF(OR(D394="",C394="",C394&lt;=0,F394=""),"",TRIM(MID(D394,LEN(F394)+1+IF(MID(D394,LEN(F394)+1,1)=" ",1,0),99999)))</f>
        <v/>
      </c>
      <c r="F394" s="59" t="str">
        <f>IF(OR(G394="",G394=0,G394="0"),"",IF(LEN(G394)&lt;=C394,G394,IF(LEN(SUBSTITUTE(H394," ",""))=C394+1,LEFT(G394,C394),LEFT(G394,FIND("§",SUBSTITUTE(H394," ","§",LEN(H394)-LEN(SUBSTITUTE(H394," ",""))))-1))))</f>
        <v/>
      </c>
      <c r="G394" s="59" t="str">
        <f t="shared" si="11"/>
        <v/>
      </c>
      <c r="H394" s="59" t="str">
        <f>IF(OR(G394="",G394=0,G394="0"),"",LEFT(G394,C394+1))</f>
        <v/>
      </c>
      <c r="I394" s="117" t="str">
        <f>IF(LEN(TRIM(J394))&gt;0,MAX(I13:I393)+1,"")</f>
        <v/>
      </c>
      <c r="J394" s="146"/>
      <c r="K394" s="142"/>
      <c r="L394" s="142"/>
      <c r="M394" s="243"/>
      <c r="W394" s="3">
        <v>1</v>
      </c>
    </row>
    <row r="395" spans="2:23" ht="21" customHeight="1">
      <c r="B395" s="286"/>
      <c r="C395" s="70" t="str">
        <f>IF(UPPER(TRIM(C12))="X",C399,C393)</f>
        <v>Nettoyez les fleurs d’accacia sans les faire tremper puis plongez-les dans la pâte à beignet puis la friture.</v>
      </c>
      <c r="D395" s="59" t="str" cm="1">
        <f t="array" ref="D395">IF(ROW()=ROW(D392),C395,INDEX(E392:E405,ROW()-ROW(D392)))</f>
        <v/>
      </c>
      <c r="E395" s="114" t="str">
        <f>IF(OR(D395="",C394="",C394&lt;=0,F395=""),"",TRIM(MID(D395,LEN(F395)+1+IF(MID(D395,LEN(F395)+1,1)=" ",1,0),99999)))</f>
        <v/>
      </c>
      <c r="F395" s="59" t="str">
        <f>IF(OR(G395="",G395=0,G395="0"),"",IF(LEN(G395)&lt;=C394,G395,IF(LEN(SUBSTITUTE(H395," ",""))=C394+1,LEFT(G395,C394),LEFT(G395,FIND("§",SUBSTITUTE(H395," ","§",LEN(H395)-LEN(SUBSTITUTE(H395," ",""))))-1))))</f>
        <v/>
      </c>
      <c r="G395" s="59" t="str">
        <f t="shared" si="11"/>
        <v/>
      </c>
      <c r="H395" s="59" t="str">
        <f>IF(OR(G395="",G395=0,G395="0"),"",LEFT(G395,C394+1))</f>
        <v/>
      </c>
      <c r="I395" s="117" t="str">
        <f>IF(LEN(TRIM(J395))&gt;0,MAX(I13:I394)+1,"")</f>
        <v/>
      </c>
      <c r="J395" s="146"/>
      <c r="K395" s="142"/>
      <c r="L395" s="142"/>
      <c r="M395" s="243"/>
      <c r="W395" s="3">
        <v>1</v>
      </c>
    </row>
    <row r="396" spans="2:23" ht="21" customHeight="1">
      <c r="B396" s="286"/>
      <c r="C396" s="123" t="str">
        <f>TRIM(SUBSTITUTE(SUBSTITUTE(SUBSTITUTE(SUBSTITUTE(SUBSTITUTE(SUBSTITUTE(SUBSTITUTE(SUBSTITUTE(SUBSTITUTE(SUBSTITUTE(C393,","," "),";"," "),":"," "),"!"," "),"?"," "),"…"," "),"»"," "),"«"," "),"/"," "),"."," "))</f>
        <v>Nettoyez les fleurs d’accacia sans les faire tremper puis plongez-les dans la pâte à beignet puis la friture</v>
      </c>
      <c r="D396" s="59" t="str" cm="1">
        <f t="array" ref="D396">IF(ROW()=ROW(D392),C395,INDEX(E392:E405,ROW()-ROW(D392)))</f>
        <v/>
      </c>
      <c r="E396" s="114" t="str">
        <f>IF(OR(D396="",C394="",C394&lt;=0,F396=""),"",TRIM(MID(D396,LEN(F396)+1+IF(MID(D396,LEN(F396)+1,1)=" ",1,0),99999)))</f>
        <v/>
      </c>
      <c r="F396" s="59" t="str">
        <f>IF(OR(G396="",G396=0,G396="0"),"",IF(LEN(G396)&lt;=C394,G396,IF(LEN(SUBSTITUTE(H396," ",""))=C394+1,LEFT(G396,C394),LEFT(G396,FIND("§",SUBSTITUTE(H396," ","§",LEN(H396)-LEN(SUBSTITUTE(H396," ",""))))-1))))</f>
        <v/>
      </c>
      <c r="G396" s="59" t="str">
        <f t="shared" si="11"/>
        <v/>
      </c>
      <c r="H396" s="59" t="str">
        <f>IF(OR(G396="",G396=0,G396="0"),"",LEFT(G396,C394+1))</f>
        <v/>
      </c>
      <c r="I396" s="117" t="str">
        <f>IF(LEN(TRIM(J396))&gt;0,MAX(I13:I395)+1,"")</f>
        <v/>
      </c>
      <c r="J396" s="146"/>
      <c r="K396" s="142"/>
      <c r="L396" s="142"/>
      <c r="M396" s="243"/>
      <c r="W396" s="3">
        <v>1</v>
      </c>
    </row>
    <row r="397" spans="2:23" ht="21" customHeight="1">
      <c r="B397" s="286"/>
      <c r="C397" s="59" t="str">
        <f>TRIM(SUBSTITUTE(SUBSTITUTE(SUBSTITUTE(SUBSTITUTE(SUBSTITUTE(SUBSTITUTE(SUBSTITUTE(SUBSTITUTE(C396,"("," "),")"," "),CHAR(34)," "),"-"," "),"_"," "),"&lt;"," "),"&gt;"," "),"="," "))</f>
        <v>Nettoyez les fleurs d’accacia sans les faire tremper puis plongez les dans la pâte à beignet puis la friture</v>
      </c>
      <c r="D397" s="59" t="str" cm="1">
        <f t="array" ref="D397">IF(ROW()=ROW(D392),C395,INDEX(E392:E405,ROW()-ROW(D392)))</f>
        <v/>
      </c>
      <c r="E397" s="114" t="str">
        <f>IF(OR(D397="",C394="",C394&lt;=0,F397=""),"",TRIM(MID(D397,LEN(F397)+1+IF(MID(D397,LEN(F397)+1,1)=" ",1,0),99999)))</f>
        <v/>
      </c>
      <c r="F397" s="59" t="str">
        <f>IF(OR(G397="",G397=0,G397="0"),"",IF(LEN(G397)&lt;=C394,G397,IF(LEN(SUBSTITUTE(H397," ",""))=C394+1,LEFT(G397,C394),LEFT(G397,FIND("§",SUBSTITUTE(H397," ","§",LEN(H397)-LEN(SUBSTITUTE(H397," ",""))))-1))))</f>
        <v/>
      </c>
      <c r="G397" s="59" t="str">
        <f t="shared" si="11"/>
        <v/>
      </c>
      <c r="H397" s="59" t="str">
        <f>IF(OR(G397="",G397=0,G397="0"),"",LEFT(G397,C394+1))</f>
        <v/>
      </c>
      <c r="I397" s="117" t="str">
        <f>IF(LEN(TRIM(J397))&gt;0,MAX(I13:I396)+1,"")</f>
        <v/>
      </c>
      <c r="J397" s="146"/>
      <c r="K397" s="142"/>
      <c r="L397" s="142"/>
      <c r="M397" s="243"/>
      <c r="W397" s="3">
        <v>1</v>
      </c>
    </row>
    <row r="398" spans="2:23" ht="21" customHeight="1">
      <c r="B398" s="286"/>
      <c r="C398" s="70" t="str">
        <f>TRIM(SUBSTITUTE(SUBSTITUTE(SUBSTITUTE(SUBSTITUTE(C397,"►"," "),"▼"," "),"▲"," "),"◄"," "))</f>
        <v>Nettoyez les fleurs d’accacia sans les faire tremper puis plongez les dans la pâte à beignet puis la friture</v>
      </c>
      <c r="D398" s="59" t="str" cm="1">
        <f t="array" ref="D398">IF(ROW()=ROW(D392),C395,INDEX(E392:E405,ROW()-ROW(D392)))</f>
        <v/>
      </c>
      <c r="E398" s="114" t="str">
        <f>IF(OR(D398="",C394="",C394&lt;=0,F398=""),"",TRIM(MID(D398,LEN(F398)+1+IF(MID(D398,LEN(F398)+1,1)=" ",1,0),99999)))</f>
        <v/>
      </c>
      <c r="F398" s="59" t="str">
        <f>IF(OR(G398="",G398=0,G398="0"),"",IF(LEN(G398)&lt;=C394,G398,IF(LEN(SUBSTITUTE(H398," ",""))=C394+1,LEFT(G398,C394),LEFT(G398,FIND("§",SUBSTITUTE(H398," ","§",LEN(H398)-LEN(SUBSTITUTE(H398," ",""))))-1))))</f>
        <v/>
      </c>
      <c r="G398" s="59" t="str">
        <f t="shared" ref="G398:G461" si="12">IF(OR(D398="",D398=0),"",TRIM(SUBSTITUTE(SUBSTITUTE(D398,CHAR(160)," "),CHAR(10)," ")))</f>
        <v/>
      </c>
      <c r="H398" s="59" t="str">
        <f>IF(OR(G398="",G398=0,G398="0"),"",LEFT(G398,C394+1))</f>
        <v/>
      </c>
      <c r="I398" s="117" t="str">
        <f>IF(LEN(TRIM(J398))&gt;0,MAX(I13:I397)+1,"")</f>
        <v/>
      </c>
      <c r="J398" s="146"/>
      <c r="K398" s="142"/>
      <c r="L398" s="142"/>
      <c r="M398" s="243"/>
      <c r="W398" s="3">
        <v>1</v>
      </c>
    </row>
    <row r="399" spans="2:23" ht="21" customHeight="1">
      <c r="B399" s="286"/>
      <c r="C399" s="70" t="str">
        <f>TRIM(SUBSTITUTE(SUBSTITUTE(C398,"“"," "),"”"," "))</f>
        <v>Nettoyez les fleurs d’accacia sans les faire tremper puis plongez les dans la pâte à beignet puis la friture</v>
      </c>
      <c r="D399" s="59" t="str" cm="1">
        <f t="array" ref="D399">IF(ROW()=ROW(D392),C395,INDEX(E392:E405,ROW()-ROW(D392)))</f>
        <v/>
      </c>
      <c r="E399" s="114" t="str">
        <f>IF(OR(D399="",C394="",C394&lt;=0,F399=""),"",TRIM(MID(D399,LEN(F399)+1+IF(MID(D399,LEN(F399)+1,1)=" ",1,0),99999)))</f>
        <v/>
      </c>
      <c r="F399" s="59" t="str">
        <f>IF(OR(G399="",G399=0,G399="0"),"",IF(LEN(G399)&lt;=C394,G399,IF(LEN(SUBSTITUTE(H399," ",""))=C394+1,LEFT(G399,C394),LEFT(G399,FIND("§",SUBSTITUTE(H399," ","§",LEN(H399)-LEN(SUBSTITUTE(H399," ",""))))-1))))</f>
        <v/>
      </c>
      <c r="G399" s="59" t="str">
        <f t="shared" si="12"/>
        <v/>
      </c>
      <c r="H399" s="59" t="str">
        <f>IF(OR(G399="",G399=0,G399="0"),"",LEFT(G399,C394+1))</f>
        <v/>
      </c>
      <c r="I399" s="117" t="str">
        <f>IF(LEN(TRIM(J399))&gt;0,MAX(I13:I398)+1,"")</f>
        <v/>
      </c>
      <c r="J399" s="146"/>
      <c r="K399" s="142"/>
      <c r="L399" s="142"/>
      <c r="M399" s="243"/>
      <c r="W399" s="3">
        <v>1</v>
      </c>
    </row>
    <row r="400" spans="2:23" ht="21" customHeight="1">
      <c r="B400" s="286"/>
      <c r="C400" s="70"/>
      <c r="D400" s="59" t="str" cm="1">
        <f t="array" ref="D400">IF(ROW()=ROW(D392),C395,INDEX(E392:E405,ROW()-ROW(D392)))</f>
        <v/>
      </c>
      <c r="E400" s="114" t="str">
        <f>IF(OR(D400="",C394="",C394&lt;=0,F400=""),"",TRIM(MID(D400,LEN(F400)+1+IF(MID(D400,LEN(F400)+1,1)=" ",1,0),99999)))</f>
        <v/>
      </c>
      <c r="F400" s="59" t="str">
        <f>IF(OR(G400="",G400=0,G400="0"),"",IF(LEN(G400)&lt;=C394,G400,IF(LEN(SUBSTITUTE(H400," ",""))=C394+1,LEFT(G400,C394),LEFT(G400,FIND("§",SUBSTITUTE(H400," ","§",LEN(H400)-LEN(SUBSTITUTE(H400," ",""))))-1))))</f>
        <v/>
      </c>
      <c r="G400" s="59" t="str">
        <f t="shared" si="12"/>
        <v/>
      </c>
      <c r="H400" s="59" t="str">
        <f>IF(OR(G400="",G400=0,G400="0"),"",LEFT(G400,C394+1))</f>
        <v/>
      </c>
      <c r="I400" s="117" t="str">
        <f>IF(LEN(TRIM(J400))&gt;0,MAX(I13:I399)+1,"")</f>
        <v/>
      </c>
      <c r="J400" s="146"/>
      <c r="K400" s="142"/>
      <c r="L400" s="142"/>
      <c r="M400" s="243"/>
      <c r="W400" s="3">
        <v>1</v>
      </c>
    </row>
    <row r="401" spans="2:23" ht="21" customHeight="1">
      <c r="B401" s="286"/>
      <c r="C401" s="70"/>
      <c r="D401" s="59" t="str" cm="1">
        <f t="array" ref="D401">IF(ROW()=ROW(D392),C395,INDEX(E392:E405,ROW()-ROW(D392)))</f>
        <v/>
      </c>
      <c r="E401" s="114" t="str">
        <f>IF(OR(D401="",C394="",C394&lt;=0,F401=""),"",TRIM(MID(D401,LEN(F401)+1+IF(MID(D401,LEN(F401)+1,1)=" ",1,0),99999)))</f>
        <v/>
      </c>
      <c r="F401" s="59" t="str">
        <f>IF(OR(G401="",G401=0,G401="0"),"",IF(LEN(G401)&lt;=C394,G401,IF(LEN(SUBSTITUTE(H401," ",""))=C394+1,LEFT(G401,C394),LEFT(G401,FIND("§",SUBSTITUTE(H401," ","§",LEN(H401)-LEN(SUBSTITUTE(H401," ",""))))-1))))</f>
        <v/>
      </c>
      <c r="G401" s="59" t="str">
        <f t="shared" si="12"/>
        <v/>
      </c>
      <c r="H401" s="59" t="str">
        <f>IF(OR(G401="",G401=0,G401="0"),"",LEFT(G401,C394+1))</f>
        <v/>
      </c>
      <c r="I401" s="117" t="str">
        <f>IF(LEN(TRIM(J401))&gt;0,MAX(I13:I400)+1,"")</f>
        <v/>
      </c>
      <c r="J401" s="146"/>
      <c r="K401" s="142"/>
      <c r="L401" s="142"/>
      <c r="M401" s="243"/>
      <c r="W401" s="3">
        <v>1</v>
      </c>
    </row>
    <row r="402" spans="2:23" ht="21" customHeight="1">
      <c r="B402" s="286"/>
      <c r="C402" s="70"/>
      <c r="D402" s="59" t="str" cm="1">
        <f t="array" ref="D402">IF(ROW()=ROW(D392),C395,INDEX(E392:E405,ROW()-ROW(D392)))</f>
        <v/>
      </c>
      <c r="E402" s="114" t="str">
        <f>IF(OR(D402="",C394="",C394&lt;=0,F402=""),"",TRIM(MID(D402,LEN(F402)+1+IF(MID(D402,LEN(F402)+1,1)=" ",1,0),99999)))</f>
        <v/>
      </c>
      <c r="F402" s="59" t="str">
        <f>IF(OR(G402="",G402=0,G402="0"),"",IF(LEN(G402)&lt;=C394,G402,IF(LEN(SUBSTITUTE(H402," ",""))=C394+1,LEFT(G402,C394),LEFT(G402,FIND("§",SUBSTITUTE(H402," ","§",LEN(H402)-LEN(SUBSTITUTE(H402," ",""))))-1))))</f>
        <v/>
      </c>
      <c r="G402" s="59" t="str">
        <f t="shared" si="12"/>
        <v/>
      </c>
      <c r="H402" s="59" t="str">
        <f>IF(OR(G402="",G402=0,G402="0"),"",LEFT(G402,C394+1))</f>
        <v/>
      </c>
      <c r="I402" s="117" t="str">
        <f>IF(LEN(TRIM(J402))&gt;0,MAX(I13:I401)+1,"")</f>
        <v/>
      </c>
      <c r="J402" s="146"/>
      <c r="K402" s="142"/>
      <c r="L402" s="142"/>
      <c r="M402" s="243"/>
      <c r="W402" s="3">
        <v>1</v>
      </c>
    </row>
    <row r="403" spans="2:23" ht="21" customHeight="1">
      <c r="B403" s="286"/>
      <c r="C403" s="70"/>
      <c r="D403" s="59" t="str" cm="1">
        <f t="array" ref="D403">IF(ROW()=ROW(D392),C395,INDEX(E392:E405,ROW()-ROW(D392)))</f>
        <v/>
      </c>
      <c r="E403" s="114" t="str">
        <f>IF(OR(D403="",C394="",C394&lt;=0,F403=""),"",TRIM(MID(D403,LEN(F403)+1+IF(MID(D403,LEN(F403)+1,1)=" ",1,0),99999)))</f>
        <v/>
      </c>
      <c r="F403" s="59" t="str">
        <f>IF(OR(G403="",G403=0,G403="0"),"",IF(LEN(G403)&lt;=C394,G403,IF(LEN(SUBSTITUTE(H403," ",""))=C394+1,LEFT(G403,C394),LEFT(G403,FIND("§",SUBSTITUTE(H403," ","§",LEN(H403)-LEN(SUBSTITUTE(H403," ",""))))-1))))</f>
        <v/>
      </c>
      <c r="G403" s="59" t="str">
        <f t="shared" si="12"/>
        <v/>
      </c>
      <c r="H403" s="59" t="str">
        <f>IF(OR(G403="",G403=0,G403="0"),"",LEFT(G403,C394+1))</f>
        <v/>
      </c>
      <c r="I403" s="117" t="str">
        <f>IF(LEN(TRIM(J403))&gt;0,MAX(I13:I402)+1,"")</f>
        <v/>
      </c>
      <c r="J403" s="146"/>
      <c r="K403" s="142"/>
      <c r="L403" s="142"/>
      <c r="M403" s="243"/>
      <c r="W403" s="3">
        <v>1</v>
      </c>
    </row>
    <row r="404" spans="2:23" ht="21" customHeight="1">
      <c r="B404" s="286"/>
      <c r="C404" s="70"/>
      <c r="D404" s="59" t="str" cm="1">
        <f t="array" ref="D404">IF(ROW()=ROW(D392),C395,INDEX(E392:E405,ROW()-ROW(D392)))</f>
        <v/>
      </c>
      <c r="E404" s="114" t="str">
        <f>IF(OR(D404="",C394="",C394&lt;=0,F404=""),"",TRIM(MID(D404,LEN(F404)+1+IF(MID(D404,LEN(F404)+1,1)=" ",1,0),99999)))</f>
        <v/>
      </c>
      <c r="F404" s="59" t="str">
        <f>IF(OR(G404="",G404=0,G404="0"),"",IF(LEN(G404)&lt;=C394,G404,IF(LEN(SUBSTITUTE(H404," ",""))=C394+1,LEFT(G404,C394),LEFT(G404,FIND("§",SUBSTITUTE(H404," ","§",LEN(H404)-LEN(SUBSTITUTE(H404," ",""))))-1))))</f>
        <v/>
      </c>
      <c r="G404" s="59" t="str">
        <f t="shared" si="12"/>
        <v/>
      </c>
      <c r="H404" s="59" t="str">
        <f>IF(OR(G404="",G404=0,G404="0"),"",LEFT(G404,C394+1))</f>
        <v/>
      </c>
      <c r="I404" s="117" t="str">
        <f>IF(LEN(TRIM(J404))&gt;0,MAX(I13:I403)+1,"")</f>
        <v/>
      </c>
      <c r="J404" s="146"/>
      <c r="K404" s="142"/>
      <c r="L404" s="142"/>
      <c r="M404" s="243"/>
      <c r="W404" s="3">
        <v>1</v>
      </c>
    </row>
    <row r="405" spans="2:23" ht="21" customHeight="1">
      <c r="B405" s="286"/>
      <c r="C405" s="70"/>
      <c r="D405" s="59" t="str" cm="1">
        <f t="array" ref="D405">IF(ROW()=ROW(D392),C395,INDEX(E392:E405,ROW()-ROW(D392)))</f>
        <v/>
      </c>
      <c r="E405" s="114" t="str">
        <f>IF(OR(D405="",C394="",C394&lt;=0,F405=""),"",TRIM(MID(D405,LEN(F405)+1+IF(MID(D405,LEN(F405)+1,1)=" ",1,0),99999)))</f>
        <v/>
      </c>
      <c r="F405" s="59" t="str">
        <f>IF(OR(G405="",G405=0,G405="0"),"",IF(LEN(G405)&lt;=C394,G405,IF(LEN(SUBSTITUTE(H405," ",""))=C394+1,LEFT(G405,C394),LEFT(G405,FIND("§",SUBSTITUTE(H405," ","§",LEN(H405)-LEN(SUBSTITUTE(H405," ",""))))-1))))</f>
        <v/>
      </c>
      <c r="G405" s="59" t="str">
        <f t="shared" si="12"/>
        <v/>
      </c>
      <c r="H405" s="59" t="str">
        <f>IF(OR(G405="",G405=0,G405="0"),"",LEFT(G405,C394+1))</f>
        <v/>
      </c>
      <c r="I405" s="117" t="str">
        <f>IF(LEN(TRIM(J405))&gt;0,MAX(I13:I404)+1,"")</f>
        <v/>
      </c>
      <c r="J405" s="146"/>
      <c r="K405" s="142"/>
      <c r="L405" s="142"/>
      <c r="M405" s="243"/>
      <c r="W405" s="3">
        <v>1</v>
      </c>
    </row>
    <row r="406" spans="2:23" ht="21" customHeight="1">
      <c r="B406" s="286"/>
      <c r="C406" s="113" t="str">
        <f>IF(TRIM(SUBSTITUTE(K42,CHAR(160),""))="","",K42)</f>
        <v>Laissez cuire 2 min en les retournant.</v>
      </c>
      <c r="D406" s="59" t="str" cm="1">
        <f t="array" ref="D406">IF(ROW()=ROW(D406),C409,INDEX(E406:E419,ROW()-ROW(D406)))</f>
        <v>Laissez cuire 2 min en les retournant.</v>
      </c>
      <c r="E406" s="114" t="str">
        <f>IF(OR(D406="",C408="",C408&lt;=0,F406=""),"",TRIM(MID(D406,LEN(F406)+1+IF(MID(D406,LEN(F406)+1,1)=" ",1,0),99999)))</f>
        <v/>
      </c>
      <c r="F406" s="59" t="str">
        <f>IF(OR(G406="",G406=0,G406="0"),"",IF(LEN(G406)&lt;=C408,G406,IF(LEN(SUBSTITUTE(H406," ",""))=C408+1,LEFT(G406,C408),LEFT(G406,FIND("§",SUBSTITUTE(H406," ","§",LEN(H406)-LEN(SUBSTITUTE(H406," ",""))))-1))))</f>
        <v>Laissez cuire 2 min en les retournant.</v>
      </c>
      <c r="G406" s="59" t="str">
        <f t="shared" si="12"/>
        <v>Laissez cuire 2 min en les retournant.</v>
      </c>
      <c r="H406" s="59" t="str">
        <f>IF(OR(G406="",G406=0,G406="0"),"",LEFT(G406,C408+1))</f>
        <v>Laissez cuire 2 min en les retournant.</v>
      </c>
      <c r="I406" s="117" t="str">
        <f>IF(LEN(TRIM(J406))&gt;0,MAX(I13:I405)+1,"")</f>
        <v/>
      </c>
      <c r="J406" s="146"/>
      <c r="K406" s="142"/>
      <c r="L406" s="142"/>
      <c r="M406" s="243"/>
      <c r="W406" s="3">
        <v>1</v>
      </c>
    </row>
    <row r="407" spans="2:23" ht="21" customHeight="1">
      <c r="B407" s="286"/>
      <c r="C407" s="70" t="str">
        <f>TRIM(SUBSTITUTE(SUBSTITUTE(SUBSTITUTE(SUBSTITUTE(SUBSTITUTE(SUBSTITUTE(SUBSTITUTE(SUBSTITUTE(SUBSTITUTE(CLEAN(IF(OR(LEFT(C406,1)="-",LEFT(C406,1)="="),MID(C406,2,99999),C406)),"—","-"),"–","-"),CHAR(160)," "),CHAR(9)," "),CHAR(13)," "),CHAR(10)," ")," "," ")," "," ")," "," "))</f>
        <v>Laissez cuire 2 min en les retournant.</v>
      </c>
      <c r="D407" s="59" t="str" cm="1">
        <f t="array" ref="D407">IF(ROW()=ROW(D406),C409,INDEX(E406:E419,ROW()-ROW(D406)))</f>
        <v/>
      </c>
      <c r="E407" s="114" t="str">
        <f>IF(OR(D407="",C408="",C408&lt;=0,F407=""),"",TRIM(MID(D407,LEN(F407)+1+IF(MID(D407,LEN(F407)+1,1)=" ",1,0),99999)))</f>
        <v/>
      </c>
      <c r="F407" s="59" t="str">
        <f>IF(OR(G407="",G407=0,G407="0"),"",IF(LEN(G407)&lt;=C408,G407,IF(LEN(SUBSTITUTE(H407," ",""))=C408+1,LEFT(G407,C408),LEFT(G407,FIND("§",SUBSTITUTE(H407," ","§",LEN(H407)-LEN(SUBSTITUTE(H407," ",""))))-1))))</f>
        <v/>
      </c>
      <c r="G407" s="59" t="str">
        <f t="shared" si="12"/>
        <v/>
      </c>
      <c r="H407" s="59" t="str">
        <f>IF(OR(G407="",G407=0,G407="0"),"",LEFT(G407,C408+1))</f>
        <v/>
      </c>
      <c r="I407" s="117" t="str">
        <f>IF(LEN(TRIM(J407))&gt;0,MAX(I13:I406)+1,"")</f>
        <v/>
      </c>
      <c r="J407" s="146"/>
      <c r="K407" s="142"/>
      <c r="L407" s="142"/>
      <c r="M407" s="243"/>
      <c r="W407" s="3">
        <v>1</v>
      </c>
    </row>
    <row r="408" spans="2:23" ht="21" customHeight="1">
      <c r="B408" s="286"/>
      <c r="C408" s="121">
        <f>C11</f>
        <v>120</v>
      </c>
      <c r="D408" s="59" t="str" cm="1">
        <f t="array" ref="D408">IF(ROW()=ROW(D406),C409,INDEX(E406:E419,ROW()-ROW(D406)))</f>
        <v/>
      </c>
      <c r="E408" s="114" t="str">
        <f>IF(OR(D408="",C408="",C408&lt;=0,F408=""),"",TRIM(MID(D408,LEN(F408)+1+IF(MID(D408,LEN(F408)+1,1)=" ",1,0),99999)))</f>
        <v/>
      </c>
      <c r="F408" s="59" t="str">
        <f>IF(OR(G408="",G408=0,G408="0"),"",IF(LEN(G408)&lt;=C408,G408,IF(LEN(SUBSTITUTE(H408," ",""))=C408+1,LEFT(G408,C408),LEFT(G408,FIND("§",SUBSTITUTE(H408," ","§",LEN(H408)-LEN(SUBSTITUTE(H408," ",""))))-1))))</f>
        <v/>
      </c>
      <c r="G408" s="59" t="str">
        <f t="shared" si="12"/>
        <v/>
      </c>
      <c r="H408" s="59" t="str">
        <f>IF(OR(G408="",G408=0,G408="0"),"",LEFT(G408,C408+1))</f>
        <v/>
      </c>
      <c r="I408" s="117" t="str">
        <f>IF(LEN(TRIM(J408))&gt;0,MAX(I13:I407)+1,"")</f>
        <v/>
      </c>
      <c r="J408" s="146"/>
      <c r="K408" s="142"/>
      <c r="L408" s="142"/>
      <c r="M408" s="243"/>
      <c r="W408" s="3">
        <v>1</v>
      </c>
    </row>
    <row r="409" spans="2:23" ht="21" customHeight="1">
      <c r="B409" s="286"/>
      <c r="C409" s="70" t="str">
        <f>IF(UPPER(TRIM(C12))="X",C413,C407)</f>
        <v>Laissez cuire 2 min en les retournant.</v>
      </c>
      <c r="D409" s="59" t="str" cm="1">
        <f t="array" ref="D409">IF(ROW()=ROW(D406),C409,INDEX(E406:E419,ROW()-ROW(D406)))</f>
        <v/>
      </c>
      <c r="E409" s="114" t="str">
        <f>IF(OR(D409="",C408="",C408&lt;=0,F409=""),"",TRIM(MID(D409,LEN(F409)+1+IF(MID(D409,LEN(F409)+1,1)=" ",1,0),99999)))</f>
        <v/>
      </c>
      <c r="F409" s="59" t="str">
        <f>IF(OR(G409="",G409=0,G409="0"),"",IF(LEN(G409)&lt;=C408,G409,IF(LEN(SUBSTITUTE(H409," ",""))=C408+1,LEFT(G409,C408),LEFT(G409,FIND("§",SUBSTITUTE(H409," ","§",LEN(H409)-LEN(SUBSTITUTE(H409," ",""))))-1))))</f>
        <v/>
      </c>
      <c r="G409" s="59" t="str">
        <f t="shared" si="12"/>
        <v/>
      </c>
      <c r="H409" s="59" t="str">
        <f>IF(OR(G409="",G409=0,G409="0"),"",LEFT(G409,C408+1))</f>
        <v/>
      </c>
      <c r="I409" s="117" t="str">
        <f>IF(LEN(TRIM(J409))&gt;0,MAX(I13:I408)+1,"")</f>
        <v/>
      </c>
      <c r="J409" s="146"/>
      <c r="K409" s="142"/>
      <c r="L409" s="142"/>
      <c r="M409" s="243"/>
      <c r="W409" s="3">
        <v>1</v>
      </c>
    </row>
    <row r="410" spans="2:23" ht="21" customHeight="1">
      <c r="B410" s="286"/>
      <c r="C410" s="123" t="str">
        <f>TRIM(SUBSTITUTE(SUBSTITUTE(SUBSTITUTE(SUBSTITUTE(SUBSTITUTE(SUBSTITUTE(SUBSTITUTE(SUBSTITUTE(SUBSTITUTE(SUBSTITUTE(C407,","," "),";"," "),":"," "),"!"," "),"?"," "),"…"," "),"»"," "),"«"," "),"/"," "),"."," "))</f>
        <v>Laissez cuire 2 min en les retournant</v>
      </c>
      <c r="D410" s="59" t="str" cm="1">
        <f t="array" ref="D410">IF(ROW()=ROW(D406),C409,INDEX(E406:E419,ROW()-ROW(D406)))</f>
        <v/>
      </c>
      <c r="E410" s="114" t="str">
        <f>IF(OR(D410="",C408="",C408&lt;=0,F410=""),"",TRIM(MID(D410,LEN(F410)+1+IF(MID(D410,LEN(F410)+1,1)=" ",1,0),99999)))</f>
        <v/>
      </c>
      <c r="F410" s="59" t="str">
        <f>IF(OR(G410="",G410=0,G410="0"),"",IF(LEN(G410)&lt;=C408,G410,IF(LEN(SUBSTITUTE(H410," ",""))=C408+1,LEFT(G410,C408),LEFT(G410,FIND("§",SUBSTITUTE(H410," ","§",LEN(H410)-LEN(SUBSTITUTE(H410," ",""))))-1))))</f>
        <v/>
      </c>
      <c r="G410" s="59" t="str">
        <f t="shared" si="12"/>
        <v/>
      </c>
      <c r="H410" s="59" t="str">
        <f>IF(OR(G410="",G410=0,G410="0"),"",LEFT(G410,C408+1))</f>
        <v/>
      </c>
      <c r="I410" s="117" t="str">
        <f>IF(LEN(TRIM(J410))&gt;0,MAX(I13:I409)+1,"")</f>
        <v/>
      </c>
      <c r="J410" s="146"/>
      <c r="K410" s="142"/>
      <c r="L410" s="142"/>
      <c r="M410" s="243"/>
      <c r="W410" s="3">
        <v>1</v>
      </c>
    </row>
    <row r="411" spans="2:23" ht="21" customHeight="1">
      <c r="B411" s="286"/>
      <c r="C411" s="59" t="str">
        <f>TRIM(SUBSTITUTE(SUBSTITUTE(SUBSTITUTE(SUBSTITUTE(SUBSTITUTE(SUBSTITUTE(SUBSTITUTE(SUBSTITUTE(C410,"("," "),")"," "),CHAR(34)," "),"-"," "),"_"," "),"&lt;"," "),"&gt;"," "),"="," "))</f>
        <v>Laissez cuire 2 min en les retournant</v>
      </c>
      <c r="D411" s="59" t="str" cm="1">
        <f t="array" ref="D411">IF(ROW()=ROW(D406),C409,INDEX(E406:E419,ROW()-ROW(D406)))</f>
        <v/>
      </c>
      <c r="E411" s="114" t="str">
        <f>IF(OR(D411="",C408="",C408&lt;=0,F411=""),"",TRIM(MID(D411,LEN(F411)+1+IF(MID(D411,LEN(F411)+1,1)=" ",1,0),99999)))</f>
        <v/>
      </c>
      <c r="F411" s="59" t="str">
        <f>IF(OR(G411="",G411=0,G411="0"),"",IF(LEN(G411)&lt;=C408,G411,IF(LEN(SUBSTITUTE(H411," ",""))=C408+1,LEFT(G411,C408),LEFT(G411,FIND("§",SUBSTITUTE(H411," ","§",LEN(H411)-LEN(SUBSTITUTE(H411," ",""))))-1))))</f>
        <v/>
      </c>
      <c r="G411" s="59" t="str">
        <f t="shared" si="12"/>
        <v/>
      </c>
      <c r="H411" s="59" t="str">
        <f>IF(OR(G411="",G411=0,G411="0"),"",LEFT(G411,C408+1))</f>
        <v/>
      </c>
      <c r="I411" s="117" t="str">
        <f>IF(LEN(TRIM(J411))&gt;0,MAX(I13:I410)+1,"")</f>
        <v/>
      </c>
      <c r="J411" s="146"/>
      <c r="K411" s="142"/>
      <c r="L411" s="142"/>
      <c r="M411" s="243"/>
      <c r="W411" s="3">
        <v>1</v>
      </c>
    </row>
    <row r="412" spans="2:23" ht="21" customHeight="1">
      <c r="B412" s="286"/>
      <c r="C412" s="70" t="str">
        <f>TRIM(SUBSTITUTE(SUBSTITUTE(SUBSTITUTE(SUBSTITUTE(C411,"►"," "),"▼"," "),"▲"," "),"◄"," "))</f>
        <v>Laissez cuire 2 min en les retournant</v>
      </c>
      <c r="D412" s="59" t="str" cm="1">
        <f t="array" ref="D412">IF(ROW()=ROW(D406),C409,INDEX(E406:E419,ROW()-ROW(D406)))</f>
        <v/>
      </c>
      <c r="E412" s="114" t="str">
        <f>IF(OR(D412="",C408="",C408&lt;=0,F412=""),"",TRIM(MID(D412,LEN(F412)+1+IF(MID(D412,LEN(F412)+1,1)=" ",1,0),99999)))</f>
        <v/>
      </c>
      <c r="F412" s="59" t="str">
        <f>IF(OR(G412="",G412=0,G412="0"),"",IF(LEN(G412)&lt;=C408,G412,IF(LEN(SUBSTITUTE(H412," ",""))=C408+1,LEFT(G412,C408),LEFT(G412,FIND("§",SUBSTITUTE(H412," ","§",LEN(H412)-LEN(SUBSTITUTE(H412," ",""))))-1))))</f>
        <v/>
      </c>
      <c r="G412" s="59" t="str">
        <f t="shared" si="12"/>
        <v/>
      </c>
      <c r="H412" s="59" t="str">
        <f>IF(OR(G412="",G412=0,G412="0"),"",LEFT(G412,C408+1))</f>
        <v/>
      </c>
      <c r="I412" s="117" t="str">
        <f>IF(LEN(TRIM(J412))&gt;0,MAX(I13:I411)+1,"")</f>
        <v/>
      </c>
      <c r="J412" s="146"/>
      <c r="K412" s="142"/>
      <c r="L412" s="142"/>
      <c r="M412" s="243"/>
      <c r="W412" s="3">
        <v>1</v>
      </c>
    </row>
    <row r="413" spans="2:23" ht="21" customHeight="1">
      <c r="B413" s="286"/>
      <c r="C413" s="70" t="str">
        <f>TRIM(SUBSTITUTE(SUBSTITUTE(C412,"“"," "),"”"," "))</f>
        <v>Laissez cuire 2 min en les retournant</v>
      </c>
      <c r="D413" s="59" t="str" cm="1">
        <f t="array" ref="D413">IF(ROW()=ROW(D406),C409,INDEX(E406:E419,ROW()-ROW(D406)))</f>
        <v/>
      </c>
      <c r="E413" s="114" t="str">
        <f>IF(OR(D413="",C408="",C408&lt;=0,F413=""),"",TRIM(MID(D413,LEN(F413)+1+IF(MID(D413,LEN(F413)+1,1)=" ",1,0),99999)))</f>
        <v/>
      </c>
      <c r="F413" s="59" t="str">
        <f>IF(OR(G413="",G413=0,G413="0"),"",IF(LEN(G413)&lt;=C408,G413,IF(LEN(SUBSTITUTE(H413," ",""))=C408+1,LEFT(G413,C408),LEFT(G413,FIND("§",SUBSTITUTE(H413," ","§",LEN(H413)-LEN(SUBSTITUTE(H413," ",""))))-1))))</f>
        <v/>
      </c>
      <c r="G413" s="59" t="str">
        <f t="shared" si="12"/>
        <v/>
      </c>
      <c r="H413" s="59" t="str">
        <f>IF(OR(G413="",G413=0,G413="0"),"",LEFT(G413,C408+1))</f>
        <v/>
      </c>
      <c r="I413" s="117" t="str">
        <f>IF(LEN(TRIM(J413))&gt;0,MAX(I13:I412)+1,"")</f>
        <v/>
      </c>
      <c r="J413" s="146"/>
      <c r="K413" s="142"/>
      <c r="L413" s="142"/>
      <c r="M413" s="243"/>
      <c r="W413" s="3">
        <v>1</v>
      </c>
    </row>
    <row r="414" spans="2:23" ht="21" customHeight="1">
      <c r="B414" s="286"/>
      <c r="C414" s="70"/>
      <c r="D414" s="59" t="str" cm="1">
        <f t="array" ref="D414">IF(ROW()=ROW(D406),C409,INDEX(E406:E419,ROW()-ROW(D406)))</f>
        <v/>
      </c>
      <c r="E414" s="114" t="str">
        <f>IF(OR(D414="",C408="",C408&lt;=0,F414=""),"",TRIM(MID(D414,LEN(F414)+1+IF(MID(D414,LEN(F414)+1,1)=" ",1,0),99999)))</f>
        <v/>
      </c>
      <c r="F414" s="59" t="str">
        <f>IF(OR(G414="",G414=0,G414="0"),"",IF(LEN(G414)&lt;=C408,G414,IF(LEN(SUBSTITUTE(H414," ",""))=C408+1,LEFT(G414,C408),LEFT(G414,FIND("§",SUBSTITUTE(H414," ","§",LEN(H414)-LEN(SUBSTITUTE(H414," ",""))))-1))))</f>
        <v/>
      </c>
      <c r="G414" s="59" t="str">
        <f t="shared" si="12"/>
        <v/>
      </c>
      <c r="H414" s="59" t="str">
        <f>IF(OR(G414="",G414=0,G414="0"),"",LEFT(G414,C408+1))</f>
        <v/>
      </c>
      <c r="I414" s="117" t="str">
        <f>IF(LEN(TRIM(J414))&gt;0,MAX(I13:I413)+1,"")</f>
        <v/>
      </c>
      <c r="J414" s="146"/>
      <c r="K414" s="142"/>
      <c r="L414" s="142"/>
      <c r="M414" s="243"/>
      <c r="W414" s="3">
        <v>1</v>
      </c>
    </row>
    <row r="415" spans="2:23" ht="21" customHeight="1">
      <c r="B415" s="286"/>
      <c r="C415" s="70"/>
      <c r="D415" s="59" t="str" cm="1">
        <f t="array" ref="D415">IF(ROW()=ROW(D406),C409,INDEX(E406:E419,ROW()-ROW(D406)))</f>
        <v/>
      </c>
      <c r="E415" s="114" t="str">
        <f>IF(OR(D415="",C408="",C408&lt;=0,F415=""),"",TRIM(MID(D415,LEN(F415)+1+IF(MID(D415,LEN(F415)+1,1)=" ",1,0),99999)))</f>
        <v/>
      </c>
      <c r="F415" s="59" t="str">
        <f>IF(OR(G415="",G415=0,G415="0"),"",IF(LEN(G415)&lt;=C408,G415,IF(LEN(SUBSTITUTE(H415," ",""))=C408+1,LEFT(G415,C408),LEFT(G415,FIND("§",SUBSTITUTE(H415," ","§",LEN(H415)-LEN(SUBSTITUTE(H415," ",""))))-1))))</f>
        <v/>
      </c>
      <c r="G415" s="59" t="str">
        <f t="shared" si="12"/>
        <v/>
      </c>
      <c r="H415" s="59" t="str">
        <f>IF(OR(G415="",G415=0,G415="0"),"",LEFT(G415,C408+1))</f>
        <v/>
      </c>
      <c r="I415" s="117" t="str">
        <f>IF(LEN(TRIM(J415))&gt;0,MAX(I13:I414)+1,"")</f>
        <v/>
      </c>
      <c r="J415" s="146"/>
      <c r="K415" s="142"/>
      <c r="L415" s="142"/>
      <c r="M415" s="243"/>
      <c r="W415" s="3">
        <v>1</v>
      </c>
    </row>
    <row r="416" spans="2:23" ht="21" customHeight="1">
      <c r="B416" s="286"/>
      <c r="C416" s="70"/>
      <c r="D416" s="59" t="str" cm="1">
        <f t="array" ref="D416">IF(ROW()=ROW(D406),C409,INDEX(E406:E419,ROW()-ROW(D406)))</f>
        <v/>
      </c>
      <c r="E416" s="114" t="str">
        <f>IF(OR(D416="",C408="",C408&lt;=0,F416=""),"",TRIM(MID(D416,LEN(F416)+1+IF(MID(D416,LEN(F416)+1,1)=" ",1,0),99999)))</f>
        <v/>
      </c>
      <c r="F416" s="59" t="str">
        <f>IF(OR(G416="",G416=0,G416="0"),"",IF(LEN(G416)&lt;=C408,G416,IF(LEN(SUBSTITUTE(H416," ",""))=C408+1,LEFT(G416,C408),LEFT(G416,FIND("§",SUBSTITUTE(H416," ","§",LEN(H416)-LEN(SUBSTITUTE(H416," ",""))))-1))))</f>
        <v/>
      </c>
      <c r="G416" s="59" t="str">
        <f t="shared" si="12"/>
        <v/>
      </c>
      <c r="H416" s="59" t="str">
        <f>IF(OR(G416="",G416=0,G416="0"),"",LEFT(G416,C408+1))</f>
        <v/>
      </c>
      <c r="I416" s="117" t="str">
        <f>IF(LEN(TRIM(J416))&gt;0,MAX(I13:I415)+1,"")</f>
        <v/>
      </c>
      <c r="J416" s="146"/>
      <c r="K416" s="142"/>
      <c r="L416" s="142"/>
      <c r="M416" s="243"/>
      <c r="W416" s="3">
        <v>1</v>
      </c>
    </row>
    <row r="417" spans="2:23" ht="21" customHeight="1">
      <c r="B417" s="286"/>
      <c r="C417" s="70"/>
      <c r="D417" s="59" t="str" cm="1">
        <f t="array" ref="D417">IF(ROW()=ROW(D406),C409,INDEX(E406:E419,ROW()-ROW(D406)))</f>
        <v/>
      </c>
      <c r="E417" s="114" t="str">
        <f>IF(OR(D417="",C408="",C408&lt;=0,F417=""),"",TRIM(MID(D417,LEN(F417)+1+IF(MID(D417,LEN(F417)+1,1)=" ",1,0),99999)))</f>
        <v/>
      </c>
      <c r="F417" s="59" t="str">
        <f>IF(OR(G417="",G417=0,G417="0"),"",IF(LEN(G417)&lt;=C408,G417,IF(LEN(SUBSTITUTE(H417," ",""))=C408+1,LEFT(G417,C408),LEFT(G417,FIND("§",SUBSTITUTE(H417," ","§",LEN(H417)-LEN(SUBSTITUTE(H417," ",""))))-1))))</f>
        <v/>
      </c>
      <c r="G417" s="59" t="str">
        <f t="shared" si="12"/>
        <v/>
      </c>
      <c r="H417" s="59" t="str">
        <f>IF(OR(G417="",G417=0,G417="0"),"",LEFT(G417,C408+1))</f>
        <v/>
      </c>
      <c r="I417" s="117" t="str">
        <f>IF(LEN(TRIM(J417))&gt;0,MAX(I13:I416)+1,"")</f>
        <v/>
      </c>
      <c r="J417" s="146"/>
      <c r="K417" s="142"/>
      <c r="L417" s="142"/>
      <c r="M417" s="243"/>
      <c r="W417" s="3">
        <v>1</v>
      </c>
    </row>
    <row r="418" spans="2:23" ht="21" customHeight="1">
      <c r="B418" s="286"/>
      <c r="C418" s="70"/>
      <c r="D418" s="59" t="str" cm="1">
        <f t="array" ref="D418">IF(ROW()=ROW(D406),C409,INDEX(E406:E419,ROW()-ROW(D406)))</f>
        <v/>
      </c>
      <c r="E418" s="114" t="str">
        <f>IF(OR(D418="",C408="",C408&lt;=0,F418=""),"",TRIM(MID(D418,LEN(F418)+1+IF(MID(D418,LEN(F418)+1,1)=" ",1,0),99999)))</f>
        <v/>
      </c>
      <c r="F418" s="59" t="str">
        <f>IF(OR(G418="",G418=0,G418="0"),"",IF(LEN(G418)&lt;=C408,G418,IF(LEN(SUBSTITUTE(H418," ",""))=C408+1,LEFT(G418,C408),LEFT(G418,FIND("§",SUBSTITUTE(H418," ","§",LEN(H418)-LEN(SUBSTITUTE(H418," ",""))))-1))))</f>
        <v/>
      </c>
      <c r="G418" s="59" t="str">
        <f t="shared" si="12"/>
        <v/>
      </c>
      <c r="H418" s="59" t="str">
        <f>IF(OR(G418="",G418=0,G418="0"),"",LEFT(G418,C408+1))</f>
        <v/>
      </c>
      <c r="I418" s="117" t="str">
        <f>IF(LEN(TRIM(J418))&gt;0,MAX(I13:I417)+1,"")</f>
        <v/>
      </c>
      <c r="J418" s="146"/>
      <c r="K418" s="142"/>
      <c r="L418" s="142"/>
      <c r="M418" s="243"/>
      <c r="W418" s="3">
        <v>1</v>
      </c>
    </row>
    <row r="419" spans="2:23" ht="21" customHeight="1">
      <c r="B419" s="286"/>
      <c r="C419" s="70"/>
      <c r="D419" s="59" t="str" cm="1">
        <f t="array" ref="D419">IF(ROW()=ROW(D406),C409,INDEX(E406:E419,ROW()-ROW(D406)))</f>
        <v/>
      </c>
      <c r="E419" s="114" t="str">
        <f>IF(OR(D419="",C408="",C408&lt;=0,F419=""),"",TRIM(MID(D419,LEN(F419)+1+IF(MID(D419,LEN(F419)+1,1)=" ",1,0),99999)))</f>
        <v/>
      </c>
      <c r="F419" s="59" t="str">
        <f>IF(OR(G419="",G419=0,G419="0"),"",IF(LEN(G419)&lt;=C408,G419,IF(LEN(SUBSTITUTE(H419," ",""))=C408+1,LEFT(G419,C408),LEFT(G419,FIND("§",SUBSTITUTE(H419," ","§",LEN(H419)-LEN(SUBSTITUTE(H419," ",""))))-1))))</f>
        <v/>
      </c>
      <c r="G419" s="59" t="str">
        <f t="shared" si="12"/>
        <v/>
      </c>
      <c r="H419" s="59" t="str">
        <f>IF(OR(G419="",G419=0,G419="0"),"",LEFT(G419,C408+1))</f>
        <v/>
      </c>
      <c r="I419" s="117" t="str">
        <f>IF(LEN(TRIM(J419))&gt;0,MAX(I13:I418)+1,"")</f>
        <v/>
      </c>
      <c r="J419" s="146"/>
      <c r="K419" s="142"/>
      <c r="L419" s="142"/>
      <c r="M419" s="243"/>
      <c r="W419" s="3">
        <v>1</v>
      </c>
    </row>
    <row r="420" spans="2:23" ht="21" customHeight="1">
      <c r="B420" s="286"/>
      <c r="C420" s="113" t="str">
        <f>IF(TRIM(SUBSTITUTE(K43,CHAR(160),""))="","",K43)</f>
        <v>Egouttez sur un papier absorbant, saupoudrez de sucre et dégustez.</v>
      </c>
      <c r="D420" s="59" t="str" cm="1">
        <f t="array" ref="D420">IF(ROW()=ROW(D420),C423,INDEX(E420:E433,ROW()-ROW(D420)))</f>
        <v>Egouttez sur un papier absorbant, saupoudrez de sucre et dégustez.</v>
      </c>
      <c r="E420" s="114" t="str">
        <f>IF(OR(D420="",C422="",C422&lt;=0,F420=""),"",TRIM(MID(D420,LEN(F420)+1+IF(MID(D420,LEN(F420)+1,1)=" ",1,0),99999)))</f>
        <v/>
      </c>
      <c r="F420" s="59" t="str">
        <f>IF(OR(G420="",G420=0,G420="0"),"",IF(LEN(G420)&lt;=C422,G420,IF(LEN(SUBSTITUTE(H420," ",""))=C422+1,LEFT(G420,C422),LEFT(G420,FIND("§",SUBSTITUTE(H420," ","§",LEN(H420)-LEN(SUBSTITUTE(H420," ",""))))-1))))</f>
        <v>Egouttez sur un papier absorbant, saupoudrez de sucre et dégustez.</v>
      </c>
      <c r="G420" s="59" t="str">
        <f t="shared" si="12"/>
        <v>Egouttez sur un papier absorbant, saupoudrez de sucre et dégustez.</v>
      </c>
      <c r="H420" s="59" t="str">
        <f>IF(OR(G420="",G420=0,G420="0"),"",LEFT(G420,C422+1))</f>
        <v>Egouttez sur un papier absorbant, saupoudrez de sucre et dégustez.</v>
      </c>
      <c r="I420" s="117" t="str">
        <f>IF(LEN(TRIM(J420))&gt;0,MAX(I13:I419)+1,"")</f>
        <v/>
      </c>
      <c r="J420" s="146"/>
      <c r="K420" s="142"/>
      <c r="L420" s="142"/>
      <c r="M420" s="243"/>
      <c r="W420" s="3">
        <v>1</v>
      </c>
    </row>
    <row r="421" spans="2:23" ht="21" customHeight="1">
      <c r="B421" s="286"/>
      <c r="C421" s="70" t="str">
        <f>TRIM(SUBSTITUTE(SUBSTITUTE(SUBSTITUTE(SUBSTITUTE(SUBSTITUTE(SUBSTITUTE(SUBSTITUTE(SUBSTITUTE(SUBSTITUTE(CLEAN(IF(OR(LEFT(C420,1)="-",LEFT(C420,1)="="),MID(C420,2,99999),C420)),"—","-"),"–","-"),CHAR(160)," "),CHAR(9)," "),CHAR(13)," "),CHAR(10)," ")," "," ")," "," ")," "," "))</f>
        <v>Egouttez sur un papier absorbant, saupoudrez de sucre et dégustez.</v>
      </c>
      <c r="D421" s="59" t="str" cm="1">
        <f t="array" ref="D421">IF(ROW()=ROW(D420),C423,INDEX(E420:E433,ROW()-ROW(D420)))</f>
        <v/>
      </c>
      <c r="E421" s="114" t="str">
        <f>IF(OR(D421="",C422="",C422&lt;=0,F421=""),"",TRIM(MID(D421,LEN(F421)+1+IF(MID(D421,LEN(F421)+1,1)=" ",1,0),99999)))</f>
        <v/>
      </c>
      <c r="F421" s="59" t="str">
        <f>IF(OR(G421="",G421=0,G421="0"),"",IF(LEN(G421)&lt;=C422,G421,IF(LEN(SUBSTITUTE(H421," ",""))=C422+1,LEFT(G421,C422),LEFT(G421,FIND("§",SUBSTITUTE(H421," ","§",LEN(H421)-LEN(SUBSTITUTE(H421," ",""))))-1))))</f>
        <v/>
      </c>
      <c r="G421" s="59" t="str">
        <f t="shared" si="12"/>
        <v/>
      </c>
      <c r="H421" s="59" t="str">
        <f>IF(OR(G421="",G421=0,G421="0"),"",LEFT(G421,C422+1))</f>
        <v/>
      </c>
      <c r="I421" s="117" t="str">
        <f>IF(LEN(TRIM(J421))&gt;0,MAX(I13:I420)+1,"")</f>
        <v/>
      </c>
      <c r="J421" s="146"/>
      <c r="K421" s="142"/>
      <c r="L421" s="142"/>
      <c r="M421" s="243"/>
      <c r="W421" s="3">
        <v>1</v>
      </c>
    </row>
    <row r="422" spans="2:23" ht="21" customHeight="1">
      <c r="B422" s="286"/>
      <c r="C422" s="121">
        <f>C11</f>
        <v>120</v>
      </c>
      <c r="D422" s="59" t="str" cm="1">
        <f t="array" ref="D422">IF(ROW()=ROW(D420),C423,INDEX(E420:E433,ROW()-ROW(D420)))</f>
        <v/>
      </c>
      <c r="E422" s="114" t="str">
        <f>IF(OR(D422="",C422="",C422&lt;=0,F422=""),"",TRIM(MID(D422,LEN(F422)+1+IF(MID(D422,LEN(F422)+1,1)=" ",1,0),99999)))</f>
        <v/>
      </c>
      <c r="F422" s="59" t="str">
        <f>IF(OR(G422="",G422=0,G422="0"),"",IF(LEN(G422)&lt;=C422,G422,IF(LEN(SUBSTITUTE(H422," ",""))=C422+1,LEFT(G422,C422),LEFT(G422,FIND("§",SUBSTITUTE(H422," ","§",LEN(H422)-LEN(SUBSTITUTE(H422," ",""))))-1))))</f>
        <v/>
      </c>
      <c r="G422" s="59" t="str">
        <f t="shared" si="12"/>
        <v/>
      </c>
      <c r="H422" s="59" t="str">
        <f>IF(OR(G422="",G422=0,G422="0"),"",LEFT(G422,C422+1))</f>
        <v/>
      </c>
      <c r="I422" s="117" t="str">
        <f>IF(LEN(TRIM(J422))&gt;0,MAX(I13:I421)+1,"")</f>
        <v/>
      </c>
      <c r="J422" s="146"/>
      <c r="K422" s="142"/>
      <c r="L422" s="142"/>
      <c r="M422" s="243"/>
      <c r="W422" s="3">
        <v>1</v>
      </c>
    </row>
    <row r="423" spans="2:23" ht="21" customHeight="1">
      <c r="B423" s="286"/>
      <c r="C423" s="70" t="str">
        <f>IF(UPPER(TRIM(C12))="X",C427,C421)</f>
        <v>Egouttez sur un papier absorbant, saupoudrez de sucre et dégustez.</v>
      </c>
      <c r="D423" s="59" t="str" cm="1">
        <f t="array" ref="D423">IF(ROW()=ROW(D420),C423,INDEX(E420:E433,ROW()-ROW(D420)))</f>
        <v/>
      </c>
      <c r="E423" s="114" t="str">
        <f>IF(OR(D423="",C422="",C422&lt;=0,F423=""),"",TRIM(MID(D423,LEN(F423)+1+IF(MID(D423,LEN(F423)+1,1)=" ",1,0),99999)))</f>
        <v/>
      </c>
      <c r="F423" s="59" t="str">
        <f>IF(OR(G423="",G423=0,G423="0"),"",IF(LEN(G423)&lt;=C422,G423,IF(LEN(SUBSTITUTE(H423," ",""))=C422+1,LEFT(G423,C422),LEFT(G423,FIND("§",SUBSTITUTE(H423," ","§",LEN(H423)-LEN(SUBSTITUTE(H423," ",""))))-1))))</f>
        <v/>
      </c>
      <c r="G423" s="59" t="str">
        <f t="shared" si="12"/>
        <v/>
      </c>
      <c r="H423" s="59" t="str">
        <f>IF(OR(G423="",G423=0,G423="0"),"",LEFT(G423,C422+1))</f>
        <v/>
      </c>
      <c r="I423" s="117" t="str">
        <f>IF(LEN(TRIM(J423))&gt;0,MAX(I13:I422)+1,"")</f>
        <v/>
      </c>
      <c r="J423" s="146"/>
      <c r="K423" s="142"/>
      <c r="L423" s="142"/>
      <c r="M423" s="243"/>
      <c r="W423" s="3">
        <v>1</v>
      </c>
    </row>
    <row r="424" spans="2:23" ht="21" customHeight="1">
      <c r="B424" s="286"/>
      <c r="C424" s="123" t="str">
        <f>TRIM(SUBSTITUTE(SUBSTITUTE(SUBSTITUTE(SUBSTITUTE(SUBSTITUTE(SUBSTITUTE(SUBSTITUTE(SUBSTITUTE(SUBSTITUTE(SUBSTITUTE(C421,","," "),";"," "),":"," "),"!"," "),"?"," "),"…"," "),"»"," "),"«"," "),"/"," "),"."," "))</f>
        <v>Egouttez sur un papier absorbant saupoudrez de sucre et dégustez</v>
      </c>
      <c r="D424" s="59" t="str" cm="1">
        <f t="array" ref="D424">IF(ROW()=ROW(D420),C423,INDEX(E420:E433,ROW()-ROW(D420)))</f>
        <v/>
      </c>
      <c r="E424" s="114" t="str">
        <f>IF(OR(D424="",C422="",C422&lt;=0,F424=""),"",TRIM(MID(D424,LEN(F424)+1+IF(MID(D424,LEN(F424)+1,1)=" ",1,0),99999)))</f>
        <v/>
      </c>
      <c r="F424" s="59" t="str">
        <f>IF(OR(G424="",G424=0,G424="0"),"",IF(LEN(G424)&lt;=C422,G424,IF(LEN(SUBSTITUTE(H424," ",""))=C422+1,LEFT(G424,C422),LEFT(G424,FIND("§",SUBSTITUTE(H424," ","§",LEN(H424)-LEN(SUBSTITUTE(H424," ",""))))-1))))</f>
        <v/>
      </c>
      <c r="G424" s="59" t="str">
        <f t="shared" si="12"/>
        <v/>
      </c>
      <c r="H424" s="59" t="str">
        <f>IF(OR(G424="",G424=0,G424="0"),"",LEFT(G424,C422+1))</f>
        <v/>
      </c>
      <c r="I424" s="117" t="str">
        <f>IF(LEN(TRIM(J424))&gt;0,MAX(I13:I423)+1,"")</f>
        <v/>
      </c>
      <c r="J424" s="146"/>
      <c r="K424" s="142"/>
      <c r="L424" s="142"/>
      <c r="M424" s="243"/>
      <c r="W424" s="3">
        <v>1</v>
      </c>
    </row>
    <row r="425" spans="2:23" ht="21" customHeight="1">
      <c r="B425" s="286"/>
      <c r="C425" s="59" t="str">
        <f>TRIM(SUBSTITUTE(SUBSTITUTE(SUBSTITUTE(SUBSTITUTE(SUBSTITUTE(SUBSTITUTE(SUBSTITUTE(SUBSTITUTE(C424,"("," "),")"," "),CHAR(34)," "),"-"," "),"_"," "),"&lt;"," "),"&gt;"," "),"="," "))</f>
        <v>Egouttez sur un papier absorbant saupoudrez de sucre et dégustez</v>
      </c>
      <c r="D425" s="59" t="str" cm="1">
        <f t="array" ref="D425">IF(ROW()=ROW(D420),C423,INDEX(E420:E433,ROW()-ROW(D420)))</f>
        <v/>
      </c>
      <c r="E425" s="114" t="str">
        <f>IF(OR(D425="",C422="",C422&lt;=0,F425=""),"",TRIM(MID(D425,LEN(F425)+1+IF(MID(D425,LEN(F425)+1,1)=" ",1,0),99999)))</f>
        <v/>
      </c>
      <c r="F425" s="59" t="str">
        <f>IF(OR(G425="",G425=0,G425="0"),"",IF(LEN(G425)&lt;=C422,G425,IF(LEN(SUBSTITUTE(H425," ",""))=C422+1,LEFT(G425,C422),LEFT(G425,FIND("§",SUBSTITUTE(H425," ","§",LEN(H425)-LEN(SUBSTITUTE(H425," ",""))))-1))))</f>
        <v/>
      </c>
      <c r="G425" s="59" t="str">
        <f t="shared" si="12"/>
        <v/>
      </c>
      <c r="H425" s="59" t="str">
        <f>IF(OR(G425="",G425=0,G425="0"),"",LEFT(G425,C422+1))</f>
        <v/>
      </c>
      <c r="I425" s="117" t="str">
        <f>IF(LEN(TRIM(J425))&gt;0,MAX(I13:I424)+1,"")</f>
        <v/>
      </c>
      <c r="J425" s="146"/>
      <c r="K425" s="142"/>
      <c r="L425" s="142"/>
      <c r="M425" s="243"/>
      <c r="W425" s="3">
        <v>1</v>
      </c>
    </row>
    <row r="426" spans="2:23" ht="21" customHeight="1">
      <c r="B426" s="286"/>
      <c r="C426" s="70" t="str">
        <f>TRIM(SUBSTITUTE(SUBSTITUTE(SUBSTITUTE(SUBSTITUTE(C425,"►"," "),"▼"," "),"▲"," "),"◄"," "))</f>
        <v>Egouttez sur un papier absorbant saupoudrez de sucre et dégustez</v>
      </c>
      <c r="D426" s="59" t="str" cm="1">
        <f t="array" ref="D426">IF(ROW()=ROW(D420),C423,INDEX(E420:E433,ROW()-ROW(D420)))</f>
        <v/>
      </c>
      <c r="E426" s="114" t="str">
        <f>IF(OR(D426="",C422="",C422&lt;=0,F426=""),"",TRIM(MID(D426,LEN(F426)+1+IF(MID(D426,LEN(F426)+1,1)=" ",1,0),99999)))</f>
        <v/>
      </c>
      <c r="F426" s="59" t="str">
        <f>IF(OR(G426="",G426=0,G426="0"),"",IF(LEN(G426)&lt;=C422,G426,IF(LEN(SUBSTITUTE(H426," ",""))=C422+1,LEFT(G426,C422),LEFT(G426,FIND("§",SUBSTITUTE(H426," ","§",LEN(H426)-LEN(SUBSTITUTE(H426," ",""))))-1))))</f>
        <v/>
      </c>
      <c r="G426" s="59" t="str">
        <f t="shared" si="12"/>
        <v/>
      </c>
      <c r="H426" s="59" t="str">
        <f>IF(OR(G426="",G426=0,G426="0"),"",LEFT(G426,C422+1))</f>
        <v/>
      </c>
      <c r="I426" s="117" t="str">
        <f>IF(LEN(TRIM(J426))&gt;0,MAX(I13:I425)+1,"")</f>
        <v/>
      </c>
      <c r="J426" s="146"/>
      <c r="K426" s="142"/>
      <c r="L426" s="142"/>
      <c r="M426" s="243"/>
      <c r="W426" s="3">
        <v>1</v>
      </c>
    </row>
    <row r="427" spans="2:23" ht="21" customHeight="1">
      <c r="B427" s="286"/>
      <c r="C427" s="70" t="str">
        <f>TRIM(SUBSTITUTE(SUBSTITUTE(C426,"“"," "),"”"," "))</f>
        <v>Egouttez sur un papier absorbant saupoudrez de sucre et dégustez</v>
      </c>
      <c r="D427" s="59" t="str" cm="1">
        <f t="array" ref="D427">IF(ROW()=ROW(D420),C423,INDEX(E420:E433,ROW()-ROW(D420)))</f>
        <v/>
      </c>
      <c r="E427" s="114" t="str">
        <f>IF(OR(D427="",C422="",C422&lt;=0,F427=""),"",TRIM(MID(D427,LEN(F427)+1+IF(MID(D427,LEN(F427)+1,1)=" ",1,0),99999)))</f>
        <v/>
      </c>
      <c r="F427" s="59" t="str">
        <f>IF(OR(G427="",G427=0,G427="0"),"",IF(LEN(G427)&lt;=C422,G427,IF(LEN(SUBSTITUTE(H427," ",""))=C422+1,LEFT(G427,C422),LEFT(G427,FIND("§",SUBSTITUTE(H427," ","§",LEN(H427)-LEN(SUBSTITUTE(H427," ",""))))-1))))</f>
        <v/>
      </c>
      <c r="G427" s="59" t="str">
        <f t="shared" si="12"/>
        <v/>
      </c>
      <c r="H427" s="59" t="str">
        <f>IF(OR(G427="",G427=0,G427="0"),"",LEFT(G427,C422+1))</f>
        <v/>
      </c>
      <c r="I427" s="117" t="str">
        <f>IF(LEN(TRIM(J427))&gt;0,MAX(I13:I426)+1,"")</f>
        <v/>
      </c>
      <c r="J427" s="146"/>
      <c r="K427" s="142"/>
      <c r="L427" s="142"/>
      <c r="M427" s="243"/>
      <c r="W427" s="3">
        <v>1</v>
      </c>
    </row>
    <row r="428" spans="2:23" ht="21" customHeight="1">
      <c r="B428" s="286"/>
      <c r="C428" s="70"/>
      <c r="D428" s="59" t="str" cm="1">
        <f t="array" ref="D428">IF(ROW()=ROW(D420),C423,INDEX(E420:E433,ROW()-ROW(D420)))</f>
        <v/>
      </c>
      <c r="E428" s="114" t="str">
        <f>IF(OR(D428="",C422="",C422&lt;=0,F428=""),"",TRIM(MID(D428,LEN(F428)+1+IF(MID(D428,LEN(F428)+1,1)=" ",1,0),99999)))</f>
        <v/>
      </c>
      <c r="F428" s="59" t="str">
        <f>IF(OR(G428="",G428=0,G428="0"),"",IF(LEN(G428)&lt;=C422,G428,IF(LEN(SUBSTITUTE(H428," ",""))=C422+1,LEFT(G428,C422),LEFT(G428,FIND("§",SUBSTITUTE(H428," ","§",LEN(H428)-LEN(SUBSTITUTE(H428," ",""))))-1))))</f>
        <v/>
      </c>
      <c r="G428" s="59" t="str">
        <f t="shared" si="12"/>
        <v/>
      </c>
      <c r="H428" s="59" t="str">
        <f>IF(OR(G428="",G428=0,G428="0"),"",LEFT(G428,C422+1))</f>
        <v/>
      </c>
      <c r="I428" s="117" t="str">
        <f>IF(LEN(TRIM(J428))&gt;0,MAX(I13:I427)+1,"")</f>
        <v/>
      </c>
      <c r="J428" s="146"/>
      <c r="K428" s="142"/>
      <c r="L428" s="142"/>
      <c r="M428" s="243"/>
      <c r="W428" s="3">
        <v>1</v>
      </c>
    </row>
    <row r="429" spans="2:23" ht="21" customHeight="1">
      <c r="B429" s="286"/>
      <c r="C429" s="70"/>
      <c r="D429" s="59" t="str" cm="1">
        <f t="array" ref="D429">IF(ROW()=ROW(D420),C423,INDEX(E420:E433,ROW()-ROW(D420)))</f>
        <v/>
      </c>
      <c r="E429" s="114" t="str">
        <f>IF(OR(D429="",C422="",C422&lt;=0,F429=""),"",TRIM(MID(D429,LEN(F429)+1+IF(MID(D429,LEN(F429)+1,1)=" ",1,0),99999)))</f>
        <v/>
      </c>
      <c r="F429" s="59" t="str">
        <f>IF(OR(G429="",G429=0,G429="0"),"",IF(LEN(G429)&lt;=C422,G429,IF(LEN(SUBSTITUTE(H429," ",""))=C422+1,LEFT(G429,C422),LEFT(G429,FIND("§",SUBSTITUTE(H429," ","§",LEN(H429)-LEN(SUBSTITUTE(H429," ",""))))-1))))</f>
        <v/>
      </c>
      <c r="G429" s="59" t="str">
        <f t="shared" si="12"/>
        <v/>
      </c>
      <c r="H429" s="59" t="str">
        <f>IF(OR(G429="",G429=0,G429="0"),"",LEFT(G429,C422+1))</f>
        <v/>
      </c>
      <c r="I429" s="117" t="str">
        <f>IF(LEN(TRIM(J429))&gt;0,MAX(I13:I428)+1,"")</f>
        <v/>
      </c>
      <c r="J429" s="146"/>
      <c r="K429" s="142"/>
      <c r="L429" s="142"/>
      <c r="M429" s="243"/>
      <c r="W429" s="3">
        <v>1</v>
      </c>
    </row>
    <row r="430" spans="2:23" ht="21" customHeight="1">
      <c r="B430" s="286"/>
      <c r="C430" s="70"/>
      <c r="D430" s="59" t="str" cm="1">
        <f t="array" ref="D430">IF(ROW()=ROW(D420),C423,INDEX(E420:E433,ROW()-ROW(D420)))</f>
        <v/>
      </c>
      <c r="E430" s="114" t="str">
        <f>IF(OR(D430="",C422="",C422&lt;=0,F430=""),"",TRIM(MID(D430,LEN(F430)+1+IF(MID(D430,LEN(F430)+1,1)=" ",1,0),99999)))</f>
        <v/>
      </c>
      <c r="F430" s="59" t="str">
        <f>IF(OR(G430="",G430=0,G430="0"),"",IF(LEN(G430)&lt;=C422,G430,IF(LEN(SUBSTITUTE(H430," ",""))=C422+1,LEFT(G430,C422),LEFT(G430,FIND("§",SUBSTITUTE(H430," ","§",LEN(H430)-LEN(SUBSTITUTE(H430," ",""))))-1))))</f>
        <v/>
      </c>
      <c r="G430" s="59" t="str">
        <f t="shared" si="12"/>
        <v/>
      </c>
      <c r="H430" s="59" t="str">
        <f>IF(OR(G430="",G430=0,G430="0"),"",LEFT(G430,C422+1))</f>
        <v/>
      </c>
      <c r="I430" s="117" t="str">
        <f>IF(LEN(TRIM(J430))&gt;0,MAX(I13:I429)+1,"")</f>
        <v/>
      </c>
      <c r="J430" s="146"/>
      <c r="K430" s="142"/>
      <c r="L430" s="142"/>
      <c r="M430" s="243"/>
      <c r="W430" s="3">
        <v>1</v>
      </c>
    </row>
    <row r="431" spans="2:23" ht="21" customHeight="1">
      <c r="B431" s="286"/>
      <c r="C431" s="70"/>
      <c r="D431" s="59" t="str" cm="1">
        <f t="array" ref="D431">IF(ROW()=ROW(D420),C423,INDEX(E420:E433,ROW()-ROW(D420)))</f>
        <v/>
      </c>
      <c r="E431" s="114" t="str">
        <f>IF(OR(D431="",C422="",C422&lt;=0,F431=""),"",TRIM(MID(D431,LEN(F431)+1+IF(MID(D431,LEN(F431)+1,1)=" ",1,0),99999)))</f>
        <v/>
      </c>
      <c r="F431" s="59" t="str">
        <f>IF(OR(G431="",G431=0,G431="0"),"",IF(LEN(G431)&lt;=C422,G431,IF(LEN(SUBSTITUTE(H431," ",""))=C422+1,LEFT(G431,C422),LEFT(G431,FIND("§",SUBSTITUTE(H431," ","§",LEN(H431)-LEN(SUBSTITUTE(H431," ",""))))-1))))</f>
        <v/>
      </c>
      <c r="G431" s="59" t="str">
        <f t="shared" si="12"/>
        <v/>
      </c>
      <c r="H431" s="59" t="str">
        <f>IF(OR(G431="",G431=0,G431="0"),"",LEFT(G431,C422+1))</f>
        <v/>
      </c>
      <c r="I431" s="117" t="str">
        <f>IF(LEN(TRIM(J431))&gt;0,MAX(I13:I430)+1,"")</f>
        <v/>
      </c>
      <c r="J431" s="146"/>
      <c r="K431" s="142"/>
      <c r="L431" s="142"/>
      <c r="M431" s="243"/>
      <c r="W431" s="3">
        <v>1</v>
      </c>
    </row>
    <row r="432" spans="2:23" ht="21" customHeight="1">
      <c r="B432" s="286"/>
      <c r="C432" s="70"/>
      <c r="D432" s="59" t="str" cm="1">
        <f t="array" ref="D432">IF(ROW()=ROW(D420),C423,INDEX(E420:E433,ROW()-ROW(D420)))</f>
        <v/>
      </c>
      <c r="E432" s="114" t="str">
        <f>IF(OR(D432="",C422="",C422&lt;=0,F432=""),"",TRIM(MID(D432,LEN(F432)+1+IF(MID(D432,LEN(F432)+1,1)=" ",1,0),99999)))</f>
        <v/>
      </c>
      <c r="F432" s="59" t="str">
        <f>IF(OR(G432="",G432=0,G432="0"),"",IF(LEN(G432)&lt;=C422,G432,IF(LEN(SUBSTITUTE(H432," ",""))=C422+1,LEFT(G432,C422),LEFT(G432,FIND("§",SUBSTITUTE(H432," ","§",LEN(H432)-LEN(SUBSTITUTE(H432," ",""))))-1))))</f>
        <v/>
      </c>
      <c r="G432" s="59" t="str">
        <f t="shared" si="12"/>
        <v/>
      </c>
      <c r="H432" s="59" t="str">
        <f>IF(OR(G432="",G432=0,G432="0"),"",LEFT(G432,C422+1))</f>
        <v/>
      </c>
      <c r="I432" s="117" t="str">
        <f>IF(LEN(TRIM(J432))&gt;0,MAX(I13:I431)+1,"")</f>
        <v/>
      </c>
      <c r="J432" s="146"/>
      <c r="K432" s="142"/>
      <c r="L432" s="142"/>
      <c r="M432" s="243"/>
      <c r="W432" s="3">
        <v>1</v>
      </c>
    </row>
    <row r="433" spans="2:23" ht="21" customHeight="1">
      <c r="B433" s="286"/>
      <c r="C433" s="70"/>
      <c r="D433" s="59" t="str" cm="1">
        <f t="array" ref="D433">IF(ROW()=ROW(D420),C423,INDEX(E420:E433,ROW()-ROW(D420)))</f>
        <v/>
      </c>
      <c r="E433" s="114" t="str">
        <f>IF(OR(D433="",C422="",C422&lt;=0,F433=""),"",TRIM(MID(D433,LEN(F433)+1+IF(MID(D433,LEN(F433)+1,1)=" ",1,0),99999)))</f>
        <v/>
      </c>
      <c r="F433" s="59" t="str">
        <f>IF(OR(G433="",G433=0,G433="0"),"",IF(LEN(G433)&lt;=C422,G433,IF(LEN(SUBSTITUTE(H433," ",""))=C422+1,LEFT(G433,C422),LEFT(G433,FIND("§",SUBSTITUTE(H433," ","§",LEN(H433)-LEN(SUBSTITUTE(H433," ",""))))-1))))</f>
        <v/>
      </c>
      <c r="G433" s="59" t="str">
        <f t="shared" si="12"/>
        <v/>
      </c>
      <c r="H433" s="59" t="str">
        <f>IF(OR(G433="",G433=0,G433="0"),"",LEFT(G433,C422+1))</f>
        <v/>
      </c>
      <c r="I433" s="117" t="str">
        <f>IF(LEN(TRIM(J433))&gt;0,MAX(I13:I432)+1,"")</f>
        <v/>
      </c>
      <c r="J433" s="146"/>
      <c r="K433" s="142"/>
      <c r="L433" s="142"/>
      <c r="M433" s="243"/>
      <c r="W433" s="3">
        <v>1</v>
      </c>
    </row>
    <row r="434" spans="2:23" ht="21" customHeight="1">
      <c r="B434" s="286"/>
      <c r="C434" s="113" t="str">
        <f>IF(TRIM(SUBSTITUTE(K44,CHAR(160),""))="","",K44)</f>
        <v>►</v>
      </c>
      <c r="D434" s="59" t="str" cm="1">
        <f t="array" ref="D434">IF(ROW()=ROW(D434),C437,INDEX(E434:E447,ROW()-ROW(D434)))</f>
        <v>►</v>
      </c>
      <c r="E434" s="114" t="str">
        <f>IF(OR(D434="",C436="",C436&lt;=0,F434=""),"",TRIM(MID(D434,LEN(F434)+1+IF(MID(D434,LEN(F434)+1,1)=" ",1,0),99999)))</f>
        <v/>
      </c>
      <c r="F434" s="59" t="str">
        <f>IF(OR(G434="",G434=0,G434="0"),"",IF(LEN(G434)&lt;=C436,G434,IF(LEN(SUBSTITUTE(H434," ",""))=C436+1,LEFT(G434,C436),LEFT(G434,FIND("§",SUBSTITUTE(H434," ","§",LEN(H434)-LEN(SUBSTITUTE(H434," ",""))))-1))))</f>
        <v>►</v>
      </c>
      <c r="G434" s="59" t="str">
        <f t="shared" si="12"/>
        <v>►</v>
      </c>
      <c r="H434" s="59" t="str">
        <f>IF(OR(G434="",G434=0,G434="0"),"",LEFT(G434,C436+1))</f>
        <v>►</v>
      </c>
      <c r="I434" s="117" t="str">
        <f>IF(LEN(TRIM(J434))&gt;0,MAX(I13:I433)+1,"")</f>
        <v/>
      </c>
      <c r="J434" s="146"/>
      <c r="K434" s="142"/>
      <c r="L434" s="142"/>
      <c r="M434" s="243"/>
      <c r="W434" s="3">
        <v>1</v>
      </c>
    </row>
    <row r="435" spans="2:23" ht="21" customHeight="1">
      <c r="B435" s="286"/>
      <c r="C435" s="70" t="str">
        <f>TRIM(SUBSTITUTE(SUBSTITUTE(SUBSTITUTE(SUBSTITUTE(SUBSTITUTE(SUBSTITUTE(SUBSTITUTE(SUBSTITUTE(SUBSTITUTE(CLEAN(IF(OR(LEFT(C434,1)="-",LEFT(C434,1)="="),MID(C434,2,99999),C434)),"—","-"),"–","-"),CHAR(160)," "),CHAR(9)," "),CHAR(13)," "),CHAR(10)," ")," "," ")," "," ")," "," "))</f>
        <v>►</v>
      </c>
      <c r="D435" s="59" t="str" cm="1">
        <f t="array" ref="D435">IF(ROW()=ROW(D434),C437,INDEX(E434:E447,ROW()-ROW(D434)))</f>
        <v/>
      </c>
      <c r="E435" s="114" t="str">
        <f>IF(OR(D435="",C436="",C436&lt;=0,F435=""),"",TRIM(MID(D435,LEN(F435)+1+IF(MID(D435,LEN(F435)+1,1)=" ",1,0),99999)))</f>
        <v/>
      </c>
      <c r="F435" s="59" t="str">
        <f>IF(OR(G435="",G435=0,G435="0"),"",IF(LEN(G435)&lt;=C436,G435,IF(LEN(SUBSTITUTE(H435," ",""))=C436+1,LEFT(G435,C436),LEFT(G435,FIND("§",SUBSTITUTE(H435," ","§",LEN(H435)-LEN(SUBSTITUTE(H435," ",""))))-1))))</f>
        <v/>
      </c>
      <c r="G435" s="59" t="str">
        <f t="shared" si="12"/>
        <v/>
      </c>
      <c r="H435" s="59" t="str">
        <f>IF(OR(G435="",G435=0,G435="0"),"",LEFT(G435,C436+1))</f>
        <v/>
      </c>
      <c r="I435" s="117" t="str">
        <f>IF(LEN(TRIM(J435))&gt;0,MAX(I13:I434)+1,"")</f>
        <v/>
      </c>
      <c r="J435" s="146"/>
      <c r="K435" s="142"/>
      <c r="L435" s="142"/>
      <c r="M435" s="243"/>
      <c r="W435" s="3">
        <v>1</v>
      </c>
    </row>
    <row r="436" spans="2:23" ht="21" customHeight="1">
      <c r="B436" s="286"/>
      <c r="C436" s="121">
        <f>C11</f>
        <v>120</v>
      </c>
      <c r="D436" s="59" t="str" cm="1">
        <f t="array" ref="D436">IF(ROW()=ROW(D434),C437,INDEX(E434:E447,ROW()-ROW(D434)))</f>
        <v/>
      </c>
      <c r="E436" s="114" t="str">
        <f>IF(OR(D436="",C436="",C436&lt;=0,F436=""),"",TRIM(MID(D436,LEN(F436)+1+IF(MID(D436,LEN(F436)+1,1)=" ",1,0),99999)))</f>
        <v/>
      </c>
      <c r="F436" s="59" t="str">
        <f>IF(OR(G436="",G436=0,G436="0"),"",IF(LEN(G436)&lt;=C436,G436,IF(LEN(SUBSTITUTE(H436," ",""))=C436+1,LEFT(G436,C436),LEFT(G436,FIND("§",SUBSTITUTE(H436," ","§",LEN(H436)-LEN(SUBSTITUTE(H436," ",""))))-1))))</f>
        <v/>
      </c>
      <c r="G436" s="59" t="str">
        <f t="shared" si="12"/>
        <v/>
      </c>
      <c r="H436" s="59" t="str">
        <f>IF(OR(G436="",G436=0,G436="0"),"",LEFT(G436,C436+1))</f>
        <v/>
      </c>
      <c r="I436" s="117" t="str">
        <f>IF(LEN(TRIM(J436))&gt;0,MAX(I13:I435)+1,"")</f>
        <v/>
      </c>
      <c r="J436" s="146"/>
      <c r="K436" s="142"/>
      <c r="L436" s="142"/>
      <c r="M436" s="243"/>
      <c r="W436" s="3">
        <v>1</v>
      </c>
    </row>
    <row r="437" spans="2:23" ht="21" customHeight="1">
      <c r="B437" s="286"/>
      <c r="C437" s="70" t="str">
        <f>IF(UPPER(TRIM(C12))="X",C441,C435)</f>
        <v>►</v>
      </c>
      <c r="D437" s="59" t="str" cm="1">
        <f t="array" ref="D437">IF(ROW()=ROW(D434),C437,INDEX(E434:E447,ROW()-ROW(D434)))</f>
        <v/>
      </c>
      <c r="E437" s="114" t="str">
        <f>IF(OR(D437="",C436="",C436&lt;=0,F437=""),"",TRIM(MID(D437,LEN(F437)+1+IF(MID(D437,LEN(F437)+1,1)=" ",1,0),99999)))</f>
        <v/>
      </c>
      <c r="F437" s="59" t="str">
        <f>IF(OR(G437="",G437=0,G437="0"),"",IF(LEN(G437)&lt;=C436,G437,IF(LEN(SUBSTITUTE(H437," ",""))=C436+1,LEFT(G437,C436),LEFT(G437,FIND("§",SUBSTITUTE(H437," ","§",LEN(H437)-LEN(SUBSTITUTE(H437," ",""))))-1))))</f>
        <v/>
      </c>
      <c r="G437" s="59" t="str">
        <f t="shared" si="12"/>
        <v/>
      </c>
      <c r="H437" s="59" t="str">
        <f>IF(OR(G437="",G437=0,G437="0"),"",LEFT(G437,C436+1))</f>
        <v/>
      </c>
      <c r="I437" s="117" t="str">
        <f>IF(LEN(TRIM(J437))&gt;0,MAX(I13:I436)+1,"")</f>
        <v/>
      </c>
      <c r="J437" s="146"/>
      <c r="K437" s="142"/>
      <c r="L437" s="142"/>
      <c r="M437" s="243"/>
      <c r="W437" s="3">
        <v>1</v>
      </c>
    </row>
    <row r="438" spans="2:23" ht="21" customHeight="1">
      <c r="B438" s="286"/>
      <c r="C438" s="123" t="str">
        <f>TRIM(SUBSTITUTE(SUBSTITUTE(SUBSTITUTE(SUBSTITUTE(SUBSTITUTE(SUBSTITUTE(SUBSTITUTE(SUBSTITUTE(SUBSTITUTE(SUBSTITUTE(C435,","," "),";"," "),":"," "),"!"," "),"?"," "),"…"," "),"»"," "),"«"," "),"/"," "),"."," "))</f>
        <v>►</v>
      </c>
      <c r="D438" s="59" t="str" cm="1">
        <f t="array" ref="D438">IF(ROW()=ROW(D434),C437,INDEX(E434:E447,ROW()-ROW(D434)))</f>
        <v/>
      </c>
      <c r="E438" s="114" t="str">
        <f>IF(OR(D438="",C436="",C436&lt;=0,F438=""),"",TRIM(MID(D438,LEN(F438)+1+IF(MID(D438,LEN(F438)+1,1)=" ",1,0),99999)))</f>
        <v/>
      </c>
      <c r="F438" s="59" t="str">
        <f>IF(OR(G438="",G438=0,G438="0"),"",IF(LEN(G438)&lt;=C436,G438,IF(LEN(SUBSTITUTE(H438," ",""))=C436+1,LEFT(G438,C436),LEFT(G438,FIND("§",SUBSTITUTE(H438," ","§",LEN(H438)-LEN(SUBSTITUTE(H438," ",""))))-1))))</f>
        <v/>
      </c>
      <c r="G438" s="59" t="str">
        <f t="shared" si="12"/>
        <v/>
      </c>
      <c r="H438" s="59" t="str">
        <f>IF(OR(G438="",G438=0,G438="0"),"",LEFT(G438,C436+1))</f>
        <v/>
      </c>
      <c r="I438" s="117" t="str">
        <f>IF(LEN(TRIM(J438))&gt;0,MAX(I13:I437)+1,"")</f>
        <v/>
      </c>
      <c r="J438" s="146"/>
      <c r="K438" s="142"/>
      <c r="L438" s="142"/>
      <c r="M438" s="243"/>
      <c r="W438" s="3">
        <v>1</v>
      </c>
    </row>
    <row r="439" spans="2:23" ht="21" customHeight="1">
      <c r="B439" s="286"/>
      <c r="C439" s="59" t="str">
        <f>TRIM(SUBSTITUTE(SUBSTITUTE(SUBSTITUTE(SUBSTITUTE(SUBSTITUTE(SUBSTITUTE(SUBSTITUTE(SUBSTITUTE(C438,"("," "),")"," "),CHAR(34)," "),"-"," "),"_"," "),"&lt;"," "),"&gt;"," "),"="," "))</f>
        <v>►</v>
      </c>
      <c r="D439" s="59" t="str" cm="1">
        <f t="array" ref="D439">IF(ROW()=ROW(D434),C437,INDEX(E434:E447,ROW()-ROW(D434)))</f>
        <v/>
      </c>
      <c r="E439" s="114" t="str">
        <f>IF(OR(D439="",C436="",C436&lt;=0,F439=""),"",TRIM(MID(D439,LEN(F439)+1+IF(MID(D439,LEN(F439)+1,1)=" ",1,0),99999)))</f>
        <v/>
      </c>
      <c r="F439" s="59" t="str">
        <f>IF(OR(G439="",G439=0,G439="0"),"",IF(LEN(G439)&lt;=C436,G439,IF(LEN(SUBSTITUTE(H439," ",""))=C436+1,LEFT(G439,C436),LEFT(G439,FIND("§",SUBSTITUTE(H439," ","§",LEN(H439)-LEN(SUBSTITUTE(H439," ",""))))-1))))</f>
        <v/>
      </c>
      <c r="G439" s="59" t="str">
        <f t="shared" si="12"/>
        <v/>
      </c>
      <c r="H439" s="59" t="str">
        <f>IF(OR(G439="",G439=0,G439="0"),"",LEFT(G439,C436+1))</f>
        <v/>
      </c>
      <c r="I439" s="117" t="str">
        <f>IF(LEN(TRIM(J439))&gt;0,MAX(I13:I438)+1,"")</f>
        <v/>
      </c>
      <c r="J439" s="146"/>
      <c r="K439" s="142"/>
      <c r="L439" s="142"/>
      <c r="M439" s="243"/>
      <c r="W439" s="3">
        <v>1</v>
      </c>
    </row>
    <row r="440" spans="2:23" ht="21" customHeight="1">
      <c r="B440" s="286"/>
      <c r="C440" s="70" t="str">
        <f>TRIM(SUBSTITUTE(SUBSTITUTE(SUBSTITUTE(SUBSTITUTE(C439,"►"," "),"▼"," "),"▲"," "),"◄"," "))</f>
        <v/>
      </c>
      <c r="D440" s="59" t="str" cm="1">
        <f t="array" ref="D440">IF(ROW()=ROW(D434),C437,INDEX(E434:E447,ROW()-ROW(D434)))</f>
        <v/>
      </c>
      <c r="E440" s="114" t="str">
        <f>IF(OR(D440="",C436="",C436&lt;=0,F440=""),"",TRIM(MID(D440,LEN(F440)+1+IF(MID(D440,LEN(F440)+1,1)=" ",1,0),99999)))</f>
        <v/>
      </c>
      <c r="F440" s="59" t="str">
        <f>IF(OR(G440="",G440=0,G440="0"),"",IF(LEN(G440)&lt;=C436,G440,IF(LEN(SUBSTITUTE(H440," ",""))=C436+1,LEFT(G440,C436),LEFT(G440,FIND("§",SUBSTITUTE(H440," ","§",LEN(H440)-LEN(SUBSTITUTE(H440," ",""))))-1))))</f>
        <v/>
      </c>
      <c r="G440" s="59" t="str">
        <f t="shared" si="12"/>
        <v/>
      </c>
      <c r="H440" s="59" t="str">
        <f>IF(OR(G440="",G440=0,G440="0"),"",LEFT(G440,C436+1))</f>
        <v/>
      </c>
      <c r="I440" s="117" t="str">
        <f>IF(LEN(TRIM(J440))&gt;0,MAX(I13:I439)+1,"")</f>
        <v/>
      </c>
      <c r="J440" s="146"/>
      <c r="K440" s="142"/>
      <c r="L440" s="142"/>
      <c r="M440" s="243"/>
      <c r="W440" s="3">
        <v>1</v>
      </c>
    </row>
    <row r="441" spans="2:23" ht="21" customHeight="1">
      <c r="B441" s="286"/>
      <c r="C441" s="70" t="str">
        <f>TRIM(SUBSTITUTE(SUBSTITUTE(C440,"“"," "),"”"," "))</f>
        <v/>
      </c>
      <c r="D441" s="59" t="str" cm="1">
        <f t="array" ref="D441">IF(ROW()=ROW(D434),C437,INDEX(E434:E447,ROW()-ROW(D434)))</f>
        <v/>
      </c>
      <c r="E441" s="114" t="str">
        <f>IF(OR(D441="",C436="",C436&lt;=0,F441=""),"",TRIM(MID(D441,LEN(F441)+1+IF(MID(D441,LEN(F441)+1,1)=" ",1,0),99999)))</f>
        <v/>
      </c>
      <c r="F441" s="59" t="str">
        <f>IF(OR(G441="",G441=0,G441="0"),"",IF(LEN(G441)&lt;=C436,G441,IF(LEN(SUBSTITUTE(H441," ",""))=C436+1,LEFT(G441,C436),LEFT(G441,FIND("§",SUBSTITUTE(H441," ","§",LEN(H441)-LEN(SUBSTITUTE(H441," ",""))))-1))))</f>
        <v/>
      </c>
      <c r="G441" s="59" t="str">
        <f t="shared" si="12"/>
        <v/>
      </c>
      <c r="H441" s="59" t="str">
        <f>IF(OR(G441="",G441=0,G441="0"),"",LEFT(G441,C436+1))</f>
        <v/>
      </c>
      <c r="I441" s="117" t="str">
        <f>IF(LEN(TRIM(J441))&gt;0,MAX(I13:I440)+1,"")</f>
        <v/>
      </c>
      <c r="J441" s="146"/>
      <c r="K441" s="142"/>
      <c r="L441" s="142"/>
      <c r="M441" s="243"/>
      <c r="W441" s="3">
        <v>1</v>
      </c>
    </row>
    <row r="442" spans="2:23" ht="21" customHeight="1">
      <c r="B442" s="286"/>
      <c r="C442" s="70"/>
      <c r="D442" s="59" t="str" cm="1">
        <f t="array" ref="D442">IF(ROW()=ROW(D434),C437,INDEX(E434:E447,ROW()-ROW(D434)))</f>
        <v/>
      </c>
      <c r="E442" s="114" t="str">
        <f>IF(OR(D442="",C436="",C436&lt;=0,F442=""),"",TRIM(MID(D442,LEN(F442)+1+IF(MID(D442,LEN(F442)+1,1)=" ",1,0),99999)))</f>
        <v/>
      </c>
      <c r="F442" s="59" t="str">
        <f>IF(OR(G442="",G442=0,G442="0"),"",IF(LEN(G442)&lt;=C436,G442,IF(LEN(SUBSTITUTE(H442," ",""))=C436+1,LEFT(G442,C436),LEFT(G442,FIND("§",SUBSTITUTE(H442," ","§",LEN(H442)-LEN(SUBSTITUTE(H442," ",""))))-1))))</f>
        <v/>
      </c>
      <c r="G442" s="59" t="str">
        <f t="shared" si="12"/>
        <v/>
      </c>
      <c r="H442" s="59" t="str">
        <f>IF(OR(G442="",G442=0,G442="0"),"",LEFT(G442,C436+1))</f>
        <v/>
      </c>
      <c r="I442" s="117" t="str">
        <f>IF(LEN(TRIM(J442))&gt;0,MAX(I13:I441)+1,"")</f>
        <v/>
      </c>
      <c r="J442" s="146"/>
      <c r="K442" s="142"/>
      <c r="L442" s="142"/>
      <c r="M442" s="243"/>
      <c r="W442" s="3">
        <v>1</v>
      </c>
    </row>
    <row r="443" spans="2:23" ht="21" customHeight="1">
      <c r="B443" s="286"/>
      <c r="C443" s="70"/>
      <c r="D443" s="59" t="str" cm="1">
        <f t="array" ref="D443">IF(ROW()=ROW(D434),C437,INDEX(E434:E447,ROW()-ROW(D434)))</f>
        <v/>
      </c>
      <c r="E443" s="114" t="str">
        <f>IF(OR(D443="",C436="",C436&lt;=0,F443=""),"",TRIM(MID(D443,LEN(F443)+1+IF(MID(D443,LEN(F443)+1,1)=" ",1,0),99999)))</f>
        <v/>
      </c>
      <c r="F443" s="59" t="str">
        <f>IF(OR(G443="",G443=0,G443="0"),"",IF(LEN(G443)&lt;=C436,G443,IF(LEN(SUBSTITUTE(H443," ",""))=C436+1,LEFT(G443,C436),LEFT(G443,FIND("§",SUBSTITUTE(H443," ","§",LEN(H443)-LEN(SUBSTITUTE(H443," ",""))))-1))))</f>
        <v/>
      </c>
      <c r="G443" s="59" t="str">
        <f t="shared" si="12"/>
        <v/>
      </c>
      <c r="H443" s="59" t="str">
        <f>IF(OR(G443="",G443=0,G443="0"),"",LEFT(G443,C436+1))</f>
        <v/>
      </c>
      <c r="I443" s="117" t="str">
        <f>IF(LEN(TRIM(J443))&gt;0,MAX(I13:I442)+1,"")</f>
        <v/>
      </c>
      <c r="J443" s="146"/>
      <c r="K443" s="142"/>
      <c r="L443" s="142"/>
      <c r="M443" s="243"/>
      <c r="W443" s="3">
        <v>1</v>
      </c>
    </row>
    <row r="444" spans="2:23" ht="21" customHeight="1">
      <c r="B444" s="286"/>
      <c r="C444" s="70"/>
      <c r="D444" s="59" t="str" cm="1">
        <f t="array" ref="D444">IF(ROW()=ROW(D434),C437,INDEX(E434:E447,ROW()-ROW(D434)))</f>
        <v/>
      </c>
      <c r="E444" s="114" t="str">
        <f>IF(OR(D444="",C436="",C436&lt;=0,F444=""),"",TRIM(MID(D444,LEN(F444)+1+IF(MID(D444,LEN(F444)+1,1)=" ",1,0),99999)))</f>
        <v/>
      </c>
      <c r="F444" s="59" t="str">
        <f>IF(OR(G444="",G444=0,G444="0"),"",IF(LEN(G444)&lt;=C436,G444,IF(LEN(SUBSTITUTE(H444," ",""))=C436+1,LEFT(G444,C436),LEFT(G444,FIND("§",SUBSTITUTE(H444," ","§",LEN(H444)-LEN(SUBSTITUTE(H444," ",""))))-1))))</f>
        <v/>
      </c>
      <c r="G444" s="59" t="str">
        <f t="shared" si="12"/>
        <v/>
      </c>
      <c r="H444" s="59" t="str">
        <f>IF(OR(G444="",G444=0,G444="0"),"",LEFT(G444,C436+1))</f>
        <v/>
      </c>
      <c r="I444" s="117" t="str">
        <f>IF(LEN(TRIM(J444))&gt;0,MAX(I13:I443)+1,"")</f>
        <v/>
      </c>
      <c r="J444" s="146"/>
      <c r="K444" s="142"/>
      <c r="L444" s="142"/>
      <c r="M444" s="243"/>
      <c r="W444" s="3">
        <v>1</v>
      </c>
    </row>
    <row r="445" spans="2:23" ht="21" customHeight="1">
      <c r="B445" s="286"/>
      <c r="C445" s="70"/>
      <c r="D445" s="59" t="str" cm="1">
        <f t="array" ref="D445">IF(ROW()=ROW(D434),C437,INDEX(E434:E447,ROW()-ROW(D434)))</f>
        <v/>
      </c>
      <c r="E445" s="114" t="str">
        <f>IF(OR(D445="",C436="",C436&lt;=0,F445=""),"",TRIM(MID(D445,LEN(F445)+1+IF(MID(D445,LEN(F445)+1,1)=" ",1,0),99999)))</f>
        <v/>
      </c>
      <c r="F445" s="59" t="str">
        <f>IF(OR(G445="",G445=0,G445="0"),"",IF(LEN(G445)&lt;=C436,G445,IF(LEN(SUBSTITUTE(H445," ",""))=C436+1,LEFT(G445,C436),LEFT(G445,FIND("§",SUBSTITUTE(H445," ","§",LEN(H445)-LEN(SUBSTITUTE(H445," ",""))))-1))))</f>
        <v/>
      </c>
      <c r="G445" s="59" t="str">
        <f t="shared" si="12"/>
        <v/>
      </c>
      <c r="H445" s="59" t="str">
        <f>IF(OR(G445="",G445=0,G445="0"),"",LEFT(G445,C436+1))</f>
        <v/>
      </c>
      <c r="I445" s="117" t="str">
        <f>IF(LEN(TRIM(J445))&gt;0,MAX(I13:I444)+1,"")</f>
        <v/>
      </c>
      <c r="J445" s="146"/>
      <c r="K445" s="142"/>
      <c r="L445" s="142"/>
      <c r="M445" s="243"/>
      <c r="W445" s="3">
        <v>1</v>
      </c>
    </row>
    <row r="446" spans="2:23" ht="21" customHeight="1">
      <c r="B446" s="286"/>
      <c r="C446" s="70"/>
      <c r="D446" s="59" t="str" cm="1">
        <f t="array" ref="D446">IF(ROW()=ROW(D434),C437,INDEX(E434:E447,ROW()-ROW(D434)))</f>
        <v/>
      </c>
      <c r="E446" s="114" t="str">
        <f>IF(OR(D446="",C436="",C436&lt;=0,F446=""),"",TRIM(MID(D446,LEN(F446)+1+IF(MID(D446,LEN(F446)+1,1)=" ",1,0),99999)))</f>
        <v/>
      </c>
      <c r="F446" s="59" t="str">
        <f>IF(OR(G446="",G446=0,G446="0"),"",IF(LEN(G446)&lt;=C436,G446,IF(LEN(SUBSTITUTE(H446," ",""))=C436+1,LEFT(G446,C436),LEFT(G446,FIND("§",SUBSTITUTE(H446," ","§",LEN(H446)-LEN(SUBSTITUTE(H446," ",""))))-1))))</f>
        <v/>
      </c>
      <c r="G446" s="59" t="str">
        <f t="shared" si="12"/>
        <v/>
      </c>
      <c r="H446" s="59" t="str">
        <f>IF(OR(G446="",G446=0,G446="0"),"",LEFT(G446,C436+1))</f>
        <v/>
      </c>
      <c r="I446" s="117" t="str">
        <f>IF(LEN(TRIM(J446))&gt;0,MAX(I13:I445)+1,"")</f>
        <v/>
      </c>
      <c r="J446" s="146"/>
      <c r="K446" s="142"/>
      <c r="L446" s="142"/>
      <c r="M446" s="243"/>
      <c r="W446" s="3">
        <v>1</v>
      </c>
    </row>
    <row r="447" spans="2:23" ht="21" customHeight="1">
      <c r="B447" s="286"/>
      <c r="C447" s="70"/>
      <c r="D447" s="59" t="str" cm="1">
        <f t="array" ref="D447">IF(ROW()=ROW(D434),C437,INDEX(E434:E447,ROW()-ROW(D434)))</f>
        <v/>
      </c>
      <c r="E447" s="114" t="str">
        <f>IF(OR(D447="",C436="",C436&lt;=0,F447=""),"",TRIM(MID(D447,LEN(F447)+1+IF(MID(D447,LEN(F447)+1,1)=" ",1,0),99999)))</f>
        <v/>
      </c>
      <c r="F447" s="59" t="str">
        <f>IF(OR(G447="",G447=0,G447="0"),"",IF(LEN(G447)&lt;=C436,G447,IF(LEN(SUBSTITUTE(H447," ",""))=C436+1,LEFT(G447,C436),LEFT(G447,FIND("§",SUBSTITUTE(H447," ","§",LEN(H447)-LEN(SUBSTITUTE(H447," ",""))))-1))))</f>
        <v/>
      </c>
      <c r="G447" s="59" t="str">
        <f t="shared" si="12"/>
        <v/>
      </c>
      <c r="H447" s="59" t="str">
        <f>IF(OR(G447="",G447=0,G447="0"),"",LEFT(G447,C436+1))</f>
        <v/>
      </c>
      <c r="I447" s="117" t="str">
        <f>IF(LEN(TRIM(J447))&gt;0,MAX(I13:I446)+1,"")</f>
        <v/>
      </c>
      <c r="J447" s="146"/>
      <c r="K447" s="142"/>
      <c r="L447" s="142"/>
      <c r="M447" s="243"/>
      <c r="W447" s="3">
        <v>1</v>
      </c>
    </row>
    <row r="448" spans="2:23" ht="21" customHeight="1">
      <c r="B448" s="286"/>
      <c r="C448" s="113" t="str">
        <f>IF(TRIM(SUBSTITUTE(K45,CHAR(160),""))="","",K45)</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48" s="59" t="str" cm="1">
        <f t="array" ref="D448">IF(ROW()=ROW(D448),C451,INDEX(E448:E461,ROW()-ROW(D448)))</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E448" s="114" t="str">
        <f>IF(OR(D448="",C450="",C450&lt;=0,F448=""),"",TRIM(MID(D448,LEN(F448)+1+IF(MID(D448,LEN(F448)+1,1)=" ",1,0),99999)))</f>
        <v>peuvent aussi servir de support en cours de langue pour repérer les erreurs de traduction, discuter des nuances et illustrer les limites de l’IA… tout en parlant cuisine.</v>
      </c>
      <c r="F448" s="59" t="str">
        <f>IF(OR(G448="",G448=0,G448="0"),"",IF(LEN(G448)&lt;=C450,G448,IF(LEN(SUBSTITUTE(H448," ",""))=C450+1,LEFT(G448,C450),LEFT(G448,FIND("§",SUBSTITUTE(H448," ","§",LEN(H448)-LEN(SUBSTITUTE(H448," ",""))))-1))))</f>
        <v>Ces fiches Excel pour les métiers de bouche ont été traduites en anglais et en espagnol avec l’aide d’une IA. Elles</v>
      </c>
      <c r="G448" s="59" t="str">
        <f t="shared" si="12"/>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H448" s="59" t="str">
        <f>IF(OR(G448="",G448=0,G448="0"),"",LEFT(G448,C450+1))</f>
        <v>Ces fiches Excel pour les métiers de bouche ont été traduites en anglais et en espagnol avec l’aide d’une IA. Elles peuve</v>
      </c>
      <c r="I448" s="117" t="str">
        <f>IF(LEN(TRIM(J448))&gt;0,MAX(I13:I447)+1,"")</f>
        <v/>
      </c>
      <c r="J448" s="146"/>
      <c r="K448" s="142"/>
      <c r="L448" s="142"/>
      <c r="M448" s="243"/>
      <c r="W448" s="3">
        <v>1</v>
      </c>
    </row>
    <row r="449" spans="2:23" ht="21" customHeight="1">
      <c r="B449" s="286"/>
      <c r="C449" s="70" t="str">
        <f>TRIM(SUBSTITUTE(SUBSTITUTE(SUBSTITUTE(SUBSTITUTE(SUBSTITUTE(SUBSTITUTE(SUBSTITUTE(SUBSTITUTE(SUBSTITUTE(CLEAN(IF(OR(LEFT(C448,1)="-",LEFT(C448,1)="="),MID(C448,2,99999),C448)),"—","-"),"–","-"),CHAR(160)," "),CHAR(9)," "),CHAR(13)," "),CHAR(10)," ")," "," ")," ","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49" s="59" t="str" cm="1">
        <f t="array" ref="D449">IF(ROW()=ROW(D448),C451,INDEX(E448:E461,ROW()-ROW(D448)))</f>
        <v>peuvent aussi servir de support en cours de langue pour repérer les erreurs de traduction, discuter des nuances et illustrer les limites de l’IA… tout en parlant cuisine.</v>
      </c>
      <c r="E449" s="114" t="str">
        <f>IF(OR(D449="",C450="",C450&lt;=0,F449=""),"",TRIM(MID(D449,LEN(F449)+1+IF(MID(D449,LEN(F449)+1,1)=" ",1,0),99999)))</f>
        <v>illustrer les limites de l’IA… tout en parlant cuisine.</v>
      </c>
      <c r="F449" s="59" t="str">
        <f>IF(OR(G449="",G449=0,G449="0"),"",IF(LEN(G449)&lt;=C450,G449,IF(LEN(SUBSTITUTE(H449," ",""))=C450+1,LEFT(G449,C450),LEFT(G449,FIND("§",SUBSTITUTE(H449," ","§",LEN(H449)-LEN(SUBSTITUTE(H449," ",""))))-1))))</f>
        <v>peuvent aussi servir de support en cours de langue pour repérer les erreurs de traduction, discuter des nuances et</v>
      </c>
      <c r="G449" s="59" t="str">
        <f t="shared" si="12"/>
        <v>peuvent aussi servir de support en cours de langue pour repérer les erreurs de traduction, discuter des nuances et illustrer les limites de l’IA… tout en parlant cuisine.</v>
      </c>
      <c r="H449" s="59" t="str">
        <f>IF(OR(G449="",G449=0,G449="0"),"",LEFT(G449,C450+1))</f>
        <v>peuvent aussi servir de support en cours de langue pour repérer les erreurs de traduction, discuter des nuances et illust</v>
      </c>
      <c r="I449" s="117" t="str">
        <f>IF(LEN(TRIM(J449))&gt;0,MAX(I13:I448)+1,"")</f>
        <v/>
      </c>
      <c r="J449" s="146"/>
      <c r="K449" s="142"/>
      <c r="L449" s="142"/>
      <c r="M449" s="243"/>
      <c r="W449" s="3">
        <v>1</v>
      </c>
    </row>
    <row r="450" spans="2:23" ht="21" customHeight="1">
      <c r="B450" s="286"/>
      <c r="C450" s="121">
        <f>C11</f>
        <v>120</v>
      </c>
      <c r="D450" s="59" t="str" cm="1">
        <f t="array" ref="D450">IF(ROW()=ROW(D448),C451,INDEX(E448:E461,ROW()-ROW(D448)))</f>
        <v>illustrer les limites de l’IA… tout en parlant cuisine.</v>
      </c>
      <c r="E450" s="114" t="str">
        <f>IF(OR(D450="",C450="",C450&lt;=0,F450=""),"",TRIM(MID(D450,LEN(F450)+1+IF(MID(D450,LEN(F450)+1,1)=" ",1,0),99999)))</f>
        <v/>
      </c>
      <c r="F450" s="59" t="str">
        <f>IF(OR(G450="",G450=0,G450="0"),"",IF(LEN(G450)&lt;=C450,G450,IF(LEN(SUBSTITUTE(H450," ",""))=C450+1,LEFT(G450,C450),LEFT(G450,FIND("§",SUBSTITUTE(H450," ","§",LEN(H450)-LEN(SUBSTITUTE(H450," ",""))))-1))))</f>
        <v>illustrer les limites de l’IA… tout en parlant cuisine.</v>
      </c>
      <c r="G450" s="59" t="str">
        <f t="shared" si="12"/>
        <v>illustrer les limites de l’IA… tout en parlant cuisine.</v>
      </c>
      <c r="H450" s="59" t="str">
        <f>IF(OR(G450="",G450=0,G450="0"),"",LEFT(G450,C450+1))</f>
        <v>illustrer les limites de l’IA… tout en parlant cuisine.</v>
      </c>
      <c r="I450" s="117" t="str">
        <f>IF(LEN(TRIM(J450))&gt;0,MAX(I13:I449)+1,"")</f>
        <v/>
      </c>
      <c r="J450" s="146"/>
      <c r="K450" s="142"/>
      <c r="L450" s="142"/>
      <c r="M450" s="243"/>
      <c r="W450" s="3">
        <v>1</v>
      </c>
    </row>
    <row r="451" spans="2:23" ht="21" customHeight="1">
      <c r="B451" s="286"/>
      <c r="C451" s="70" t="str">
        <f>IF(UPPER(TRIM(C12))="X",C455,C449)</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1" s="59" t="str" cm="1">
        <f t="array" ref="D451">IF(ROW()=ROW(D448),C451,INDEX(E448:E461,ROW()-ROW(D448)))</f>
        <v/>
      </c>
      <c r="E451" s="114" t="str">
        <f>IF(OR(D451="",C450="",C450&lt;=0,F451=""),"",TRIM(MID(D451,LEN(F451)+1+IF(MID(D451,LEN(F451)+1,1)=" ",1,0),99999)))</f>
        <v/>
      </c>
      <c r="F451" s="59" t="str">
        <f>IF(OR(G451="",G451=0,G451="0"),"",IF(LEN(G451)&lt;=C450,G451,IF(LEN(SUBSTITUTE(H451," ",""))=C450+1,LEFT(G451,C450),LEFT(G451,FIND("§",SUBSTITUTE(H451," ","§",LEN(H451)-LEN(SUBSTITUTE(H451," ",""))))-1))))</f>
        <v/>
      </c>
      <c r="G451" s="59" t="str">
        <f t="shared" si="12"/>
        <v/>
      </c>
      <c r="H451" s="59" t="str">
        <f>IF(OR(G451="",G451=0,G451="0"),"",LEFT(G451,C450+1))</f>
        <v/>
      </c>
      <c r="I451" s="117" t="str">
        <f>IF(LEN(TRIM(J451))&gt;0,MAX(I13:I450)+1,"")</f>
        <v/>
      </c>
      <c r="J451" s="146"/>
      <c r="K451" s="142"/>
      <c r="L451" s="142"/>
      <c r="M451" s="243"/>
      <c r="W451" s="3">
        <v>1</v>
      </c>
    </row>
    <row r="452" spans="2:23" ht="21" customHeight="1">
      <c r="B452" s="286"/>
      <c r="C452" s="123" t="str">
        <f>TRIM(SUBSTITUTE(SUBSTITUTE(SUBSTITUTE(SUBSTITUTE(SUBSTITUTE(SUBSTITUTE(SUBSTITUTE(SUBSTITUTE(SUBSTITUTE(SUBSTITUTE(C449,","," "),";"," "),":"," "),"!"," "),"?"," "),"…"," "),"»","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2" s="59" t="str" cm="1">
        <f t="array" ref="D452">IF(ROW()=ROW(D448),C451,INDEX(E448:E461,ROW()-ROW(D448)))</f>
        <v/>
      </c>
      <c r="E452" s="114" t="str">
        <f>IF(OR(D452="",C450="",C450&lt;=0,F452=""),"",TRIM(MID(D452,LEN(F452)+1+IF(MID(D452,LEN(F452)+1,1)=" ",1,0),99999)))</f>
        <v/>
      </c>
      <c r="F452" s="59" t="str">
        <f>IF(OR(G452="",G452=0,G452="0"),"",IF(LEN(G452)&lt;=C450,G452,IF(LEN(SUBSTITUTE(H452," ",""))=C450+1,LEFT(G452,C450),LEFT(G452,FIND("§",SUBSTITUTE(H452," ","§",LEN(H452)-LEN(SUBSTITUTE(H452," ",""))))-1))))</f>
        <v/>
      </c>
      <c r="G452" s="59" t="str">
        <f t="shared" si="12"/>
        <v/>
      </c>
      <c r="H452" s="59" t="str">
        <f>IF(OR(G452="",G452=0,G452="0"),"",LEFT(G452,C450+1))</f>
        <v/>
      </c>
      <c r="I452" s="117" t="str">
        <f>IF(LEN(TRIM(J452))&gt;0,MAX(I13:I451)+1,"")</f>
        <v/>
      </c>
      <c r="J452" s="146"/>
      <c r="K452" s="142"/>
      <c r="L452" s="142"/>
      <c r="M452" s="243"/>
      <c r="W452" s="3">
        <v>1</v>
      </c>
    </row>
    <row r="453" spans="2:23" ht="21" customHeight="1">
      <c r="B453" s="286"/>
      <c r="C453" s="59" t="str">
        <f>TRIM(SUBSTITUTE(SUBSTITUTE(SUBSTITUTE(SUBSTITUTE(SUBSTITUTE(SUBSTITUTE(SUBSTITUTE(SUBSTITUTE(C452,"("," "),")"," "),CHAR(34)," "),"-"," "),"_"," "),"&lt;"," "),"&gt;","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3" s="59" t="str" cm="1">
        <f t="array" ref="D453">IF(ROW()=ROW(D448),C451,INDEX(E448:E461,ROW()-ROW(D448)))</f>
        <v/>
      </c>
      <c r="E453" s="114" t="str">
        <f>IF(OR(D453="",C450="",C450&lt;=0,F453=""),"",TRIM(MID(D453,LEN(F453)+1+IF(MID(D453,LEN(F453)+1,1)=" ",1,0),99999)))</f>
        <v/>
      </c>
      <c r="F453" s="59" t="str">
        <f>IF(OR(G453="",G453=0,G453="0"),"",IF(LEN(G453)&lt;=C450,G453,IF(LEN(SUBSTITUTE(H453," ",""))=C450+1,LEFT(G453,C450),LEFT(G453,FIND("§",SUBSTITUTE(H453," ","§",LEN(H453)-LEN(SUBSTITUTE(H453," ",""))))-1))))</f>
        <v/>
      </c>
      <c r="G453" s="59" t="str">
        <f t="shared" si="12"/>
        <v/>
      </c>
      <c r="H453" s="59" t="str">
        <f>IF(OR(G453="",G453=0,G453="0"),"",LEFT(G453,C450+1))</f>
        <v/>
      </c>
      <c r="I453" s="117" t="str">
        <f>IF(LEN(TRIM(J453))&gt;0,MAX(I13:I452)+1,"")</f>
        <v/>
      </c>
      <c r="J453" s="146"/>
      <c r="K453" s="142"/>
      <c r="L453" s="142"/>
      <c r="M453" s="243"/>
      <c r="W453" s="3">
        <v>1</v>
      </c>
    </row>
    <row r="454" spans="2:23" ht="21" customHeight="1">
      <c r="B454" s="286"/>
      <c r="C454" s="70" t="str">
        <f>TRIM(SUBSTITUTE(SUBSTITUTE(SUBSTITUTE(SUBSTITUTE(C453,"►"," "),"▼"," "),"▲","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4" s="59" t="str" cm="1">
        <f t="array" ref="D454">IF(ROW()=ROW(D448),C451,INDEX(E448:E461,ROW()-ROW(D448)))</f>
        <v/>
      </c>
      <c r="E454" s="114" t="str">
        <f>IF(OR(D454="",C450="",C450&lt;=0,F454=""),"",TRIM(MID(D454,LEN(F454)+1+IF(MID(D454,LEN(F454)+1,1)=" ",1,0),99999)))</f>
        <v/>
      </c>
      <c r="F454" s="59" t="str">
        <f>IF(OR(G454="",G454=0,G454="0"),"",IF(LEN(G454)&lt;=C450,G454,IF(LEN(SUBSTITUTE(H454," ",""))=C450+1,LEFT(G454,C450),LEFT(G454,FIND("§",SUBSTITUTE(H454," ","§",LEN(H454)-LEN(SUBSTITUTE(H454," ",""))))-1))))</f>
        <v/>
      </c>
      <c r="G454" s="59" t="str">
        <f t="shared" si="12"/>
        <v/>
      </c>
      <c r="H454" s="59" t="str">
        <f>IF(OR(G454="",G454=0,G454="0"),"",LEFT(G454,C450+1))</f>
        <v/>
      </c>
      <c r="I454" s="117" t="str">
        <f>IF(LEN(TRIM(J454))&gt;0,MAX(I13:I453)+1,"")</f>
        <v/>
      </c>
      <c r="J454" s="146"/>
      <c r="K454" s="142"/>
      <c r="L454" s="142"/>
      <c r="M454" s="243"/>
      <c r="W454" s="3">
        <v>1</v>
      </c>
    </row>
    <row r="455" spans="2:23" ht="21" customHeight="1">
      <c r="B455" s="286"/>
      <c r="C455" s="70" t="str">
        <f>TRIM(SUBSTITUTE(SUBSTITUTE(C454,"“"," "),"”"," "))</f>
        <v>Ces fiches Excel pour les métiers de bouche ont été traduites en anglais et en espagnol avec l’aide d’une IA Elles peuvent aussi servir de support en cours de langue pour repérer les erreurs de traduction discuter des nuances et illustrer les limites de l’IA tout en parlant cuisine</v>
      </c>
      <c r="D455" s="59" t="str" cm="1">
        <f t="array" ref="D455">IF(ROW()=ROW(D448),C451,INDEX(E448:E461,ROW()-ROW(D448)))</f>
        <v/>
      </c>
      <c r="E455" s="114" t="str">
        <f>IF(OR(D455="",C450="",C450&lt;=0,F455=""),"",TRIM(MID(D455,LEN(F455)+1+IF(MID(D455,LEN(F455)+1,1)=" ",1,0),99999)))</f>
        <v/>
      </c>
      <c r="F455" s="59" t="str">
        <f>IF(OR(G455="",G455=0,G455="0"),"",IF(LEN(G455)&lt;=C450,G455,IF(LEN(SUBSTITUTE(H455," ",""))=C450+1,LEFT(G455,C450),LEFT(G455,FIND("§",SUBSTITUTE(H455," ","§",LEN(H455)-LEN(SUBSTITUTE(H455," ",""))))-1))))</f>
        <v/>
      </c>
      <c r="G455" s="59" t="str">
        <f t="shared" si="12"/>
        <v/>
      </c>
      <c r="H455" s="59" t="str">
        <f>IF(OR(G455="",G455=0,G455="0"),"",LEFT(G455,C450+1))</f>
        <v/>
      </c>
      <c r="I455" s="117" t="str">
        <f>IF(LEN(TRIM(J455))&gt;0,MAX(I13:I454)+1,"")</f>
        <v/>
      </c>
      <c r="J455" s="146"/>
      <c r="K455" s="142"/>
      <c r="L455" s="142"/>
      <c r="M455" s="243"/>
      <c r="W455" s="3">
        <v>1</v>
      </c>
    </row>
    <row r="456" spans="2:23" ht="21" customHeight="1">
      <c r="B456" s="286"/>
      <c r="C456" s="70"/>
      <c r="D456" s="59" t="str" cm="1">
        <f t="array" ref="D456">IF(ROW()=ROW(D448),C451,INDEX(E448:E461,ROW()-ROW(D448)))</f>
        <v/>
      </c>
      <c r="E456" s="114" t="str">
        <f>IF(OR(D456="",C450="",C450&lt;=0,F456=""),"",TRIM(MID(D456,LEN(F456)+1+IF(MID(D456,LEN(F456)+1,1)=" ",1,0),99999)))</f>
        <v/>
      </c>
      <c r="F456" s="59" t="str">
        <f>IF(OR(G456="",G456=0,G456="0"),"",IF(LEN(G456)&lt;=C450,G456,IF(LEN(SUBSTITUTE(H456," ",""))=C450+1,LEFT(G456,C450),LEFT(G456,FIND("§",SUBSTITUTE(H456," ","§",LEN(H456)-LEN(SUBSTITUTE(H456," ",""))))-1))))</f>
        <v/>
      </c>
      <c r="G456" s="59" t="str">
        <f t="shared" si="12"/>
        <v/>
      </c>
      <c r="H456" s="59" t="str">
        <f>IF(OR(G456="",G456=0,G456="0"),"",LEFT(G456,C450+1))</f>
        <v/>
      </c>
      <c r="I456" s="117" t="str">
        <f>IF(LEN(TRIM(J456))&gt;0,MAX(I13:I455)+1,"")</f>
        <v/>
      </c>
      <c r="J456" s="146"/>
      <c r="K456" s="142"/>
      <c r="L456" s="142"/>
      <c r="M456" s="243"/>
      <c r="W456" s="3">
        <v>1</v>
      </c>
    </row>
    <row r="457" spans="2:23" ht="21" customHeight="1">
      <c r="B457" s="286"/>
      <c r="C457" s="70"/>
      <c r="D457" s="59" t="str" cm="1">
        <f t="array" ref="D457">IF(ROW()=ROW(D448),C451,INDEX(E448:E461,ROW()-ROW(D448)))</f>
        <v/>
      </c>
      <c r="E457" s="114" t="str">
        <f>IF(OR(D457="",C450="",C450&lt;=0,F457=""),"",TRIM(MID(D457,LEN(F457)+1+IF(MID(D457,LEN(F457)+1,1)=" ",1,0),99999)))</f>
        <v/>
      </c>
      <c r="F457" s="59" t="str">
        <f>IF(OR(G457="",G457=0,G457="0"),"",IF(LEN(G457)&lt;=C450,G457,IF(LEN(SUBSTITUTE(H457," ",""))=C450+1,LEFT(G457,C450),LEFT(G457,FIND("§",SUBSTITUTE(H457," ","§",LEN(H457)-LEN(SUBSTITUTE(H457," ",""))))-1))))</f>
        <v/>
      </c>
      <c r="G457" s="59" t="str">
        <f t="shared" si="12"/>
        <v/>
      </c>
      <c r="H457" s="59" t="str">
        <f>IF(OR(G457="",G457=0,G457="0"),"",LEFT(G457,C450+1))</f>
        <v/>
      </c>
      <c r="I457" s="117" t="str">
        <f>IF(LEN(TRIM(J457))&gt;0,MAX(I13:I456)+1,"")</f>
        <v/>
      </c>
      <c r="J457" s="146"/>
      <c r="K457" s="142"/>
      <c r="L457" s="142"/>
      <c r="M457" s="243"/>
      <c r="W457" s="3">
        <v>1</v>
      </c>
    </row>
    <row r="458" spans="2:23" ht="21" customHeight="1">
      <c r="B458" s="286"/>
      <c r="C458" s="70"/>
      <c r="D458" s="59" t="str" cm="1">
        <f t="array" ref="D458">IF(ROW()=ROW(D448),C451,INDEX(E448:E461,ROW()-ROW(D448)))</f>
        <v/>
      </c>
      <c r="E458" s="114" t="str">
        <f>IF(OR(D458="",C450="",C450&lt;=0,F458=""),"",TRIM(MID(D458,LEN(F458)+1+IF(MID(D458,LEN(F458)+1,1)=" ",1,0),99999)))</f>
        <v/>
      </c>
      <c r="F458" s="59" t="str">
        <f>IF(OR(G458="",G458=0,G458="0"),"",IF(LEN(G458)&lt;=C450,G458,IF(LEN(SUBSTITUTE(H458," ",""))=C450+1,LEFT(G458,C450),LEFT(G458,FIND("§",SUBSTITUTE(H458," ","§",LEN(H458)-LEN(SUBSTITUTE(H458," ",""))))-1))))</f>
        <v/>
      </c>
      <c r="G458" s="59" t="str">
        <f t="shared" si="12"/>
        <v/>
      </c>
      <c r="H458" s="59" t="str">
        <f>IF(OR(G458="",G458=0,G458="0"),"",LEFT(G458,C450+1))</f>
        <v/>
      </c>
      <c r="I458" s="117" t="str">
        <f>IF(LEN(TRIM(J458))&gt;0,MAX(I13:I457)+1,"")</f>
        <v/>
      </c>
      <c r="J458" s="146"/>
      <c r="K458" s="142"/>
      <c r="L458" s="142"/>
      <c r="M458" s="243"/>
      <c r="W458" s="3">
        <v>1</v>
      </c>
    </row>
    <row r="459" spans="2:23" ht="21" customHeight="1">
      <c r="B459" s="286"/>
      <c r="C459" s="70"/>
      <c r="D459" s="59" t="str" cm="1">
        <f t="array" ref="D459">IF(ROW()=ROW(D448),C451,INDEX(E448:E461,ROW()-ROW(D448)))</f>
        <v/>
      </c>
      <c r="E459" s="114" t="str">
        <f>IF(OR(D459="",C450="",C450&lt;=0,F459=""),"",TRIM(MID(D459,LEN(F459)+1+IF(MID(D459,LEN(F459)+1,1)=" ",1,0),99999)))</f>
        <v/>
      </c>
      <c r="F459" s="59" t="str">
        <f>IF(OR(G459="",G459=0,G459="0"),"",IF(LEN(G459)&lt;=C450,G459,IF(LEN(SUBSTITUTE(H459," ",""))=C450+1,LEFT(G459,C450),LEFT(G459,FIND("§",SUBSTITUTE(H459," ","§",LEN(H459)-LEN(SUBSTITUTE(H459," ",""))))-1))))</f>
        <v/>
      </c>
      <c r="G459" s="59" t="str">
        <f t="shared" si="12"/>
        <v/>
      </c>
      <c r="H459" s="59" t="str">
        <f>IF(OR(G459="",G459=0,G459="0"),"",LEFT(G459,C450+1))</f>
        <v/>
      </c>
      <c r="I459" s="117" t="str">
        <f>IF(LEN(TRIM(J459))&gt;0,MAX(I13:I458)+1,"")</f>
        <v/>
      </c>
      <c r="J459" s="146"/>
      <c r="K459" s="142"/>
      <c r="L459" s="142"/>
      <c r="M459" s="243"/>
      <c r="W459" s="3">
        <v>1</v>
      </c>
    </row>
    <row r="460" spans="2:23" ht="21" customHeight="1">
      <c r="B460" s="286"/>
      <c r="C460" s="70"/>
      <c r="D460" s="59" t="str" cm="1">
        <f t="array" ref="D460">IF(ROW()=ROW(D448),C451,INDEX(E448:E461,ROW()-ROW(D448)))</f>
        <v/>
      </c>
      <c r="E460" s="114" t="str">
        <f>IF(OR(D460="",C450="",C450&lt;=0,F460=""),"",TRIM(MID(D460,LEN(F460)+1+IF(MID(D460,LEN(F460)+1,1)=" ",1,0),99999)))</f>
        <v/>
      </c>
      <c r="F460" s="59" t="str">
        <f>IF(OR(G460="",G460=0,G460="0"),"",IF(LEN(G460)&lt;=C450,G460,IF(LEN(SUBSTITUTE(H460," ",""))=C450+1,LEFT(G460,C450),LEFT(G460,FIND("§",SUBSTITUTE(H460," ","§",LEN(H460)-LEN(SUBSTITUTE(H460," ",""))))-1))))</f>
        <v/>
      </c>
      <c r="G460" s="59" t="str">
        <f t="shared" si="12"/>
        <v/>
      </c>
      <c r="H460" s="59" t="str">
        <f>IF(OR(G460="",G460=0,G460="0"),"",LEFT(G460,C450+1))</f>
        <v/>
      </c>
      <c r="I460" s="117" t="str">
        <f>IF(LEN(TRIM(J460))&gt;0,MAX(I13:I459)+1,"")</f>
        <v/>
      </c>
      <c r="J460" s="146"/>
      <c r="K460" s="142"/>
      <c r="L460" s="142"/>
      <c r="M460" s="243"/>
      <c r="W460" s="3">
        <v>1</v>
      </c>
    </row>
    <row r="461" spans="2:23" ht="21" customHeight="1">
      <c r="B461" s="286"/>
      <c r="C461" s="70"/>
      <c r="D461" s="59" t="str" cm="1">
        <f t="array" ref="D461">IF(ROW()=ROW(D448),C451,INDEX(E448:E461,ROW()-ROW(D448)))</f>
        <v/>
      </c>
      <c r="E461" s="114" t="str">
        <f>IF(OR(D461="",C450="",C450&lt;=0,F461=""),"",TRIM(MID(D461,LEN(F461)+1+IF(MID(D461,LEN(F461)+1,1)=" ",1,0),99999)))</f>
        <v/>
      </c>
      <c r="F461" s="59" t="str">
        <f>IF(OR(G461="",G461=0,G461="0"),"",IF(LEN(G461)&lt;=C450,G461,IF(LEN(SUBSTITUTE(H461," ",""))=C450+1,LEFT(G461,C450),LEFT(G461,FIND("§",SUBSTITUTE(H461," ","§",LEN(H461)-LEN(SUBSTITUTE(H461," ",""))))-1))))</f>
        <v/>
      </c>
      <c r="G461" s="59" t="str">
        <f t="shared" si="12"/>
        <v/>
      </c>
      <c r="H461" s="59" t="str">
        <f>IF(OR(G461="",G461=0,G461="0"),"",LEFT(G461,C450+1))</f>
        <v/>
      </c>
      <c r="I461" s="117" t="str">
        <f>IF(LEN(TRIM(J461))&gt;0,MAX(I13:I460)+1,"")</f>
        <v/>
      </c>
      <c r="J461" s="146"/>
      <c r="K461" s="142"/>
      <c r="L461" s="142"/>
      <c r="M461" s="243"/>
      <c r="W461" s="3">
        <v>1</v>
      </c>
    </row>
    <row r="462" spans="2:23" ht="21" customHeight="1">
      <c r="B462" s="286"/>
      <c r="C462" s="113" t="str">
        <f>IF(TRIM(SUBSTITUTE(K46,CHAR(160),""))="","",K46)</f>
        <v/>
      </c>
      <c r="D462" s="59" t="str" cm="1">
        <f t="array" ref="D462">IF(ROW()=ROW(D462),C465,INDEX(E462:E475,ROW()-ROW(D462)))</f>
        <v/>
      </c>
      <c r="E462" s="114" t="str">
        <f>IF(OR(D462="",C464="",C464&lt;=0,F462=""),"",TRIM(MID(D462,LEN(F462)+1+IF(MID(D462,LEN(F462)+1,1)=" ",1,0),99999)))</f>
        <v/>
      </c>
      <c r="F462" s="59" t="str">
        <f>IF(OR(G462="",G462=0,G462="0"),"",IF(LEN(G462)&lt;=C464,G462,IF(LEN(SUBSTITUTE(H462," ",""))=C464+1,LEFT(G462,C464),LEFT(G462,FIND("§",SUBSTITUTE(H462," ","§",LEN(H462)-LEN(SUBSTITUTE(H462," ",""))))-1))))</f>
        <v/>
      </c>
      <c r="G462" s="59" t="str">
        <f t="shared" ref="G462:G525" si="13">IF(OR(D462="",D462=0),"",TRIM(SUBSTITUTE(SUBSTITUTE(D462,CHAR(160)," "),CHAR(10)," ")))</f>
        <v/>
      </c>
      <c r="H462" s="59" t="str">
        <f>IF(OR(G462="",G462=0,G462="0"),"",LEFT(G462,C464+1))</f>
        <v/>
      </c>
      <c r="I462" s="117" t="str">
        <f>IF(LEN(TRIM(J462))&gt;0,MAX(I13:I461)+1,"")</f>
        <v/>
      </c>
      <c r="J462" s="146"/>
      <c r="K462" s="142"/>
      <c r="L462" s="142"/>
      <c r="M462" s="243"/>
      <c r="W462" s="3">
        <v>1</v>
      </c>
    </row>
    <row r="463" spans="2:23" ht="21" customHeight="1">
      <c r="B463" s="286"/>
      <c r="C463" s="70" t="str">
        <f>TRIM(SUBSTITUTE(SUBSTITUTE(SUBSTITUTE(SUBSTITUTE(SUBSTITUTE(SUBSTITUTE(SUBSTITUTE(SUBSTITUTE(SUBSTITUTE(CLEAN(IF(OR(LEFT(C462,1)="-",LEFT(C462,1)="="),MID(C462,2,99999),C462)),"—","-"),"–","-"),CHAR(160)," "),CHAR(9)," "),CHAR(13)," "),CHAR(10)," ")," "," ")," "," ")," "," "))</f>
        <v/>
      </c>
      <c r="D463" s="59" t="str" cm="1">
        <f t="array" ref="D463">IF(ROW()=ROW(D462),C465,INDEX(E462:E475,ROW()-ROW(D462)))</f>
        <v/>
      </c>
      <c r="E463" s="114" t="str">
        <f>IF(OR(D463="",C464="",C464&lt;=0,F463=""),"",TRIM(MID(D463,LEN(F463)+1+IF(MID(D463,LEN(F463)+1,1)=" ",1,0),99999)))</f>
        <v/>
      </c>
      <c r="F463" s="59" t="str">
        <f>IF(OR(G463="",G463=0,G463="0"),"",IF(LEN(G463)&lt;=C464,G463,IF(LEN(SUBSTITUTE(H463," ",""))=C464+1,LEFT(G463,C464),LEFT(G463,FIND("§",SUBSTITUTE(H463," ","§",LEN(H463)-LEN(SUBSTITUTE(H463," ",""))))-1))))</f>
        <v/>
      </c>
      <c r="G463" s="59" t="str">
        <f t="shared" si="13"/>
        <v/>
      </c>
      <c r="H463" s="59" t="str">
        <f>IF(OR(G463="",G463=0,G463="0"),"",LEFT(G463,C464+1))</f>
        <v/>
      </c>
      <c r="I463" s="117" t="str">
        <f>IF(LEN(TRIM(J463))&gt;0,MAX(I13:I462)+1,"")</f>
        <v/>
      </c>
      <c r="J463" s="146"/>
      <c r="K463" s="142"/>
      <c r="L463" s="142"/>
      <c r="M463" s="243"/>
      <c r="W463" s="3">
        <v>1</v>
      </c>
    </row>
    <row r="464" spans="2:23" ht="21" customHeight="1">
      <c r="B464" s="286"/>
      <c r="C464" s="121">
        <f>C11</f>
        <v>120</v>
      </c>
      <c r="D464" s="59" t="str" cm="1">
        <f t="array" ref="D464">IF(ROW()=ROW(D462),C465,INDEX(E462:E475,ROW()-ROW(D462)))</f>
        <v/>
      </c>
      <c r="E464" s="114" t="str">
        <f>IF(OR(D464="",C464="",C464&lt;=0,F464=""),"",TRIM(MID(D464,LEN(F464)+1+IF(MID(D464,LEN(F464)+1,1)=" ",1,0),99999)))</f>
        <v/>
      </c>
      <c r="F464" s="59" t="str">
        <f>IF(OR(G464="",G464=0,G464="0"),"",IF(LEN(G464)&lt;=C464,G464,IF(LEN(SUBSTITUTE(H464," ",""))=C464+1,LEFT(G464,C464),LEFT(G464,FIND("§",SUBSTITUTE(H464," ","§",LEN(H464)-LEN(SUBSTITUTE(H464," ",""))))-1))))</f>
        <v/>
      </c>
      <c r="G464" s="59" t="str">
        <f t="shared" si="13"/>
        <v/>
      </c>
      <c r="H464" s="59" t="str">
        <f>IF(OR(G464="",G464=0,G464="0"),"",LEFT(G464,C464+1))</f>
        <v/>
      </c>
      <c r="I464" s="117" t="str">
        <f>IF(LEN(TRIM(J464))&gt;0,MAX(I13:I463)+1,"")</f>
        <v/>
      </c>
      <c r="J464" s="146"/>
      <c r="K464" s="142"/>
      <c r="L464" s="142"/>
      <c r="M464" s="243"/>
      <c r="W464" s="3">
        <v>1</v>
      </c>
    </row>
    <row r="465" spans="2:23" ht="21" customHeight="1">
      <c r="B465" s="286"/>
      <c r="C465" s="70" t="str">
        <f>IF(UPPER(TRIM(C12))="X",C469,C463)</f>
        <v/>
      </c>
      <c r="D465" s="59" t="str" cm="1">
        <f t="array" ref="D465">IF(ROW()=ROW(D462),C465,INDEX(E462:E475,ROW()-ROW(D462)))</f>
        <v/>
      </c>
      <c r="E465" s="114" t="str">
        <f>IF(OR(D465="",C464="",C464&lt;=0,F465=""),"",TRIM(MID(D465,LEN(F465)+1+IF(MID(D465,LEN(F465)+1,1)=" ",1,0),99999)))</f>
        <v/>
      </c>
      <c r="F465" s="59" t="str">
        <f>IF(OR(G465="",G465=0,G465="0"),"",IF(LEN(G465)&lt;=C464,G465,IF(LEN(SUBSTITUTE(H465," ",""))=C464+1,LEFT(G465,C464),LEFT(G465,FIND("§",SUBSTITUTE(H465," ","§",LEN(H465)-LEN(SUBSTITUTE(H465," ",""))))-1))))</f>
        <v/>
      </c>
      <c r="G465" s="59" t="str">
        <f t="shared" si="13"/>
        <v/>
      </c>
      <c r="H465" s="59" t="str">
        <f>IF(OR(G465="",G465=0,G465="0"),"",LEFT(G465,C464+1))</f>
        <v/>
      </c>
      <c r="I465" s="117" t="str">
        <f>IF(LEN(TRIM(J465))&gt;0,MAX(I13:I464)+1,"")</f>
        <v/>
      </c>
      <c r="J465" s="146"/>
      <c r="K465" s="142"/>
      <c r="L465" s="142"/>
      <c r="M465" s="243"/>
      <c r="W465" s="3">
        <v>1</v>
      </c>
    </row>
    <row r="466" spans="2:23" ht="21" customHeight="1">
      <c r="B466" s="286"/>
      <c r="C466" s="123" t="str">
        <f>TRIM(SUBSTITUTE(SUBSTITUTE(SUBSTITUTE(SUBSTITUTE(SUBSTITUTE(SUBSTITUTE(SUBSTITUTE(SUBSTITUTE(SUBSTITUTE(SUBSTITUTE(C463,","," "),";"," "),":"," "),"!"," "),"?"," "),"…"," "),"»"," "),"«"," "),"/"," "),"."," "))</f>
        <v/>
      </c>
      <c r="D466" s="59" t="str" cm="1">
        <f t="array" ref="D466">IF(ROW()=ROW(D462),C465,INDEX(E462:E475,ROW()-ROW(D462)))</f>
        <v/>
      </c>
      <c r="E466" s="114" t="str">
        <f>IF(OR(D466="",C464="",C464&lt;=0,F466=""),"",TRIM(MID(D466,LEN(F466)+1+IF(MID(D466,LEN(F466)+1,1)=" ",1,0),99999)))</f>
        <v/>
      </c>
      <c r="F466" s="59" t="str">
        <f>IF(OR(G466="",G466=0,G466="0"),"",IF(LEN(G466)&lt;=C464,G466,IF(LEN(SUBSTITUTE(H466," ",""))=C464+1,LEFT(G466,C464),LEFT(G466,FIND("§",SUBSTITUTE(H466," ","§",LEN(H466)-LEN(SUBSTITUTE(H466," ",""))))-1))))</f>
        <v/>
      </c>
      <c r="G466" s="59" t="str">
        <f t="shared" si="13"/>
        <v/>
      </c>
      <c r="H466" s="59" t="str">
        <f>IF(OR(G466="",G466=0,G466="0"),"",LEFT(G466,C464+1))</f>
        <v/>
      </c>
      <c r="I466" s="117" t="str">
        <f>IF(LEN(TRIM(J466))&gt;0,MAX(I13:I465)+1,"")</f>
        <v/>
      </c>
      <c r="J466" s="146"/>
      <c r="K466" s="142"/>
      <c r="L466" s="142"/>
      <c r="M466" s="243"/>
      <c r="W466" s="3">
        <v>1</v>
      </c>
    </row>
    <row r="467" spans="2:23" ht="21" customHeight="1">
      <c r="B467" s="286"/>
      <c r="C467" s="59" t="str">
        <f>TRIM(SUBSTITUTE(SUBSTITUTE(SUBSTITUTE(SUBSTITUTE(SUBSTITUTE(SUBSTITUTE(SUBSTITUTE(SUBSTITUTE(C466,"("," "),")"," "),CHAR(34)," "),"-"," "),"_"," "),"&lt;"," "),"&gt;"," "),"="," "))</f>
        <v/>
      </c>
      <c r="D467" s="59" t="str" cm="1">
        <f t="array" ref="D467">IF(ROW()=ROW(D462),C465,INDEX(E462:E475,ROW()-ROW(D462)))</f>
        <v/>
      </c>
      <c r="E467" s="114" t="str">
        <f>IF(OR(D467="",C464="",C464&lt;=0,F467=""),"",TRIM(MID(D467,LEN(F467)+1+IF(MID(D467,LEN(F467)+1,1)=" ",1,0),99999)))</f>
        <v/>
      </c>
      <c r="F467" s="59" t="str">
        <f>IF(OR(G467="",G467=0,G467="0"),"",IF(LEN(G467)&lt;=C464,G467,IF(LEN(SUBSTITUTE(H467," ",""))=C464+1,LEFT(G467,C464),LEFT(G467,FIND("§",SUBSTITUTE(H467," ","§",LEN(H467)-LEN(SUBSTITUTE(H467," ",""))))-1))))</f>
        <v/>
      </c>
      <c r="G467" s="59" t="str">
        <f t="shared" si="13"/>
        <v/>
      </c>
      <c r="H467" s="59" t="str">
        <f>IF(OR(G467="",G467=0,G467="0"),"",LEFT(G467,C464+1))</f>
        <v/>
      </c>
      <c r="I467" s="117" t="str">
        <f>IF(LEN(TRIM(J467))&gt;0,MAX(I13:I466)+1,"")</f>
        <v/>
      </c>
      <c r="J467" s="146"/>
      <c r="K467" s="142"/>
      <c r="L467" s="142"/>
      <c r="M467" s="243"/>
      <c r="W467" s="3">
        <v>1</v>
      </c>
    </row>
    <row r="468" spans="2:23" ht="21" customHeight="1">
      <c r="B468" s="286"/>
      <c r="C468" s="70" t="str">
        <f>TRIM(SUBSTITUTE(SUBSTITUTE(SUBSTITUTE(SUBSTITUTE(C467,"►"," "),"▼"," "),"▲"," "),"◄"," "))</f>
        <v/>
      </c>
      <c r="D468" s="59" t="str" cm="1">
        <f t="array" ref="D468">IF(ROW()=ROW(D462),C465,INDEX(E462:E475,ROW()-ROW(D462)))</f>
        <v/>
      </c>
      <c r="E468" s="114" t="str">
        <f>IF(OR(D468="",C464="",C464&lt;=0,F468=""),"",TRIM(MID(D468,LEN(F468)+1+IF(MID(D468,LEN(F468)+1,1)=" ",1,0),99999)))</f>
        <v/>
      </c>
      <c r="F468" s="59" t="str">
        <f>IF(OR(G468="",G468=0,G468="0"),"",IF(LEN(G468)&lt;=C464,G468,IF(LEN(SUBSTITUTE(H468," ",""))=C464+1,LEFT(G468,C464),LEFT(G468,FIND("§",SUBSTITUTE(H468," ","§",LEN(H468)-LEN(SUBSTITUTE(H468," ",""))))-1))))</f>
        <v/>
      </c>
      <c r="G468" s="59" t="str">
        <f t="shared" si="13"/>
        <v/>
      </c>
      <c r="H468" s="59" t="str">
        <f>IF(OR(G468="",G468=0,G468="0"),"",LEFT(G468,C464+1))</f>
        <v/>
      </c>
      <c r="I468" s="117" t="str">
        <f>IF(LEN(TRIM(J468))&gt;0,MAX(I13:I467)+1,"")</f>
        <v/>
      </c>
      <c r="J468" s="146"/>
      <c r="K468" s="142"/>
      <c r="L468" s="142"/>
      <c r="M468" s="243"/>
      <c r="W468" s="3">
        <v>1</v>
      </c>
    </row>
    <row r="469" spans="2:23" ht="21" customHeight="1">
      <c r="B469" s="286"/>
      <c r="C469" s="70" t="str">
        <f>TRIM(SUBSTITUTE(SUBSTITUTE(C468,"“"," "),"”"," "))</f>
        <v/>
      </c>
      <c r="D469" s="59" t="str" cm="1">
        <f t="array" ref="D469">IF(ROW()=ROW(D462),C465,INDEX(E462:E475,ROW()-ROW(D462)))</f>
        <v/>
      </c>
      <c r="E469" s="114" t="str">
        <f>IF(OR(D469="",C464="",C464&lt;=0,F469=""),"",TRIM(MID(D469,LEN(F469)+1+IF(MID(D469,LEN(F469)+1,1)=" ",1,0),99999)))</f>
        <v/>
      </c>
      <c r="F469" s="59" t="str">
        <f>IF(OR(G469="",G469=0,G469="0"),"",IF(LEN(G469)&lt;=C464,G469,IF(LEN(SUBSTITUTE(H469," ",""))=C464+1,LEFT(G469,C464),LEFT(G469,FIND("§",SUBSTITUTE(H469," ","§",LEN(H469)-LEN(SUBSTITUTE(H469," ",""))))-1))))</f>
        <v/>
      </c>
      <c r="G469" s="59" t="str">
        <f t="shared" si="13"/>
        <v/>
      </c>
      <c r="H469" s="59" t="str">
        <f>IF(OR(G469="",G469=0,G469="0"),"",LEFT(G469,C464+1))</f>
        <v/>
      </c>
      <c r="I469" s="117" t="str">
        <f>IF(LEN(TRIM(J469))&gt;0,MAX(I13:I468)+1,"")</f>
        <v/>
      </c>
      <c r="J469" s="146"/>
      <c r="K469" s="142"/>
      <c r="L469" s="142"/>
      <c r="M469" s="243"/>
      <c r="W469" s="3">
        <v>1</v>
      </c>
    </row>
    <row r="470" spans="2:23" ht="21" customHeight="1">
      <c r="B470" s="286"/>
      <c r="C470" s="70"/>
      <c r="D470" s="59" t="str" cm="1">
        <f t="array" ref="D470">IF(ROW()=ROW(D462),C465,INDEX(E462:E475,ROW()-ROW(D462)))</f>
        <v/>
      </c>
      <c r="E470" s="114" t="str">
        <f>IF(OR(D470="",C464="",C464&lt;=0,F470=""),"",TRIM(MID(D470,LEN(F470)+1+IF(MID(D470,LEN(F470)+1,1)=" ",1,0),99999)))</f>
        <v/>
      </c>
      <c r="F470" s="59" t="str">
        <f>IF(OR(G470="",G470=0,G470="0"),"",IF(LEN(G470)&lt;=C464,G470,IF(LEN(SUBSTITUTE(H470," ",""))=C464+1,LEFT(G470,C464),LEFT(G470,FIND("§",SUBSTITUTE(H470," ","§",LEN(H470)-LEN(SUBSTITUTE(H470," ",""))))-1))))</f>
        <v/>
      </c>
      <c r="G470" s="59" t="str">
        <f t="shared" si="13"/>
        <v/>
      </c>
      <c r="H470" s="59" t="str">
        <f>IF(OR(G470="",G470=0,G470="0"),"",LEFT(G470,C464+1))</f>
        <v/>
      </c>
      <c r="I470" s="117" t="str">
        <f>IF(LEN(TRIM(J470))&gt;0,MAX(I13:I469)+1,"")</f>
        <v/>
      </c>
      <c r="J470" s="146"/>
      <c r="K470" s="142"/>
      <c r="L470" s="142"/>
      <c r="M470" s="243"/>
      <c r="W470" s="3">
        <v>1</v>
      </c>
    </row>
    <row r="471" spans="2:23" ht="21" customHeight="1">
      <c r="B471" s="286"/>
      <c r="C471" s="70"/>
      <c r="D471" s="59" t="str" cm="1">
        <f t="array" ref="D471">IF(ROW()=ROW(D462),C465,INDEX(E462:E475,ROW()-ROW(D462)))</f>
        <v/>
      </c>
      <c r="E471" s="114" t="str">
        <f>IF(OR(D471="",C464="",C464&lt;=0,F471=""),"",TRIM(MID(D471,LEN(F471)+1+IF(MID(D471,LEN(F471)+1,1)=" ",1,0),99999)))</f>
        <v/>
      </c>
      <c r="F471" s="59" t="str">
        <f>IF(OR(G471="",G471=0,G471="0"),"",IF(LEN(G471)&lt;=C464,G471,IF(LEN(SUBSTITUTE(H471," ",""))=C464+1,LEFT(G471,C464),LEFT(G471,FIND("§",SUBSTITUTE(H471," ","§",LEN(H471)-LEN(SUBSTITUTE(H471," ",""))))-1))))</f>
        <v/>
      </c>
      <c r="G471" s="59" t="str">
        <f t="shared" si="13"/>
        <v/>
      </c>
      <c r="H471" s="59" t="str">
        <f>IF(OR(G471="",G471=0,G471="0"),"",LEFT(G471,C464+1))</f>
        <v/>
      </c>
      <c r="I471" s="117" t="str">
        <f>IF(LEN(TRIM(J471))&gt;0,MAX(I13:I470)+1,"")</f>
        <v/>
      </c>
      <c r="J471" s="146"/>
      <c r="K471" s="142"/>
      <c r="L471" s="142"/>
      <c r="M471" s="243"/>
      <c r="W471" s="3">
        <v>1</v>
      </c>
    </row>
    <row r="472" spans="2:23" ht="21" customHeight="1">
      <c r="B472" s="286"/>
      <c r="C472" s="70"/>
      <c r="D472" s="59" t="str" cm="1">
        <f t="array" ref="D472">IF(ROW()=ROW(D462),C465,INDEX(E462:E475,ROW()-ROW(D462)))</f>
        <v/>
      </c>
      <c r="E472" s="114" t="str">
        <f>IF(OR(D472="",C464="",C464&lt;=0,F472=""),"",TRIM(MID(D472,LEN(F472)+1+IF(MID(D472,LEN(F472)+1,1)=" ",1,0),99999)))</f>
        <v/>
      </c>
      <c r="F472" s="59" t="str">
        <f>IF(OR(G472="",G472=0,G472="0"),"",IF(LEN(G472)&lt;=C464,G472,IF(LEN(SUBSTITUTE(H472," ",""))=C464+1,LEFT(G472,C464),LEFT(G472,FIND("§",SUBSTITUTE(H472," ","§",LEN(H472)-LEN(SUBSTITUTE(H472," ",""))))-1))))</f>
        <v/>
      </c>
      <c r="G472" s="59" t="str">
        <f t="shared" si="13"/>
        <v/>
      </c>
      <c r="H472" s="59" t="str">
        <f>IF(OR(G472="",G472=0,G472="0"),"",LEFT(G472,C464+1))</f>
        <v/>
      </c>
      <c r="I472" s="117" t="str">
        <f>IF(LEN(TRIM(J472))&gt;0,MAX(I13:I471)+1,"")</f>
        <v/>
      </c>
      <c r="J472" s="146"/>
      <c r="K472" s="142"/>
      <c r="L472" s="142"/>
      <c r="M472" s="243"/>
      <c r="W472" s="3">
        <v>1</v>
      </c>
    </row>
    <row r="473" spans="2:23" ht="21" customHeight="1">
      <c r="B473" s="286"/>
      <c r="C473" s="70"/>
      <c r="D473" s="59" t="str" cm="1">
        <f t="array" ref="D473">IF(ROW()=ROW(D462),C465,INDEX(E462:E475,ROW()-ROW(D462)))</f>
        <v/>
      </c>
      <c r="E473" s="114" t="str">
        <f>IF(OR(D473="",C464="",C464&lt;=0,F473=""),"",TRIM(MID(D473,LEN(F473)+1+IF(MID(D473,LEN(F473)+1,1)=" ",1,0),99999)))</f>
        <v/>
      </c>
      <c r="F473" s="59" t="str">
        <f>IF(OR(G473="",G473=0,G473="0"),"",IF(LEN(G473)&lt;=C464,G473,IF(LEN(SUBSTITUTE(H473," ",""))=C464+1,LEFT(G473,C464),LEFT(G473,FIND("§",SUBSTITUTE(H473," ","§",LEN(H473)-LEN(SUBSTITUTE(H473," ",""))))-1))))</f>
        <v/>
      </c>
      <c r="G473" s="59" t="str">
        <f t="shared" si="13"/>
        <v/>
      </c>
      <c r="H473" s="59" t="str">
        <f>IF(OR(G473="",G473=0,G473="0"),"",LEFT(G473,C464+1))</f>
        <v/>
      </c>
      <c r="I473" s="117" t="str">
        <f>IF(LEN(TRIM(J473))&gt;0,MAX(I13:I472)+1,"")</f>
        <v/>
      </c>
      <c r="J473" s="146"/>
      <c r="K473" s="142"/>
      <c r="L473" s="142"/>
      <c r="M473" s="243"/>
      <c r="W473" s="3">
        <v>1</v>
      </c>
    </row>
    <row r="474" spans="2:23" ht="21" customHeight="1">
      <c r="B474" s="286"/>
      <c r="C474" s="70"/>
      <c r="D474" s="59" t="str" cm="1">
        <f t="array" ref="D474">IF(ROW()=ROW(D462),C465,INDEX(E462:E475,ROW()-ROW(D462)))</f>
        <v/>
      </c>
      <c r="E474" s="114" t="str">
        <f>IF(OR(D474="",C464="",C464&lt;=0,F474=""),"",TRIM(MID(D474,LEN(F474)+1+IF(MID(D474,LEN(F474)+1,1)=" ",1,0),99999)))</f>
        <v/>
      </c>
      <c r="F474" s="59" t="str">
        <f>IF(OR(G474="",G474=0,G474="0"),"",IF(LEN(G474)&lt;=C464,G474,IF(LEN(SUBSTITUTE(H474," ",""))=C464+1,LEFT(G474,C464),LEFT(G474,FIND("§",SUBSTITUTE(H474," ","§",LEN(H474)-LEN(SUBSTITUTE(H474," ",""))))-1))))</f>
        <v/>
      </c>
      <c r="G474" s="59" t="str">
        <f t="shared" si="13"/>
        <v/>
      </c>
      <c r="H474" s="59" t="str">
        <f>IF(OR(G474="",G474=0,G474="0"),"",LEFT(G474,C464+1))</f>
        <v/>
      </c>
      <c r="I474" s="117" t="str">
        <f>IF(LEN(TRIM(J474))&gt;0,MAX(I13:I473)+1,"")</f>
        <v/>
      </c>
      <c r="J474" s="146"/>
      <c r="K474" s="142"/>
      <c r="L474" s="142"/>
      <c r="M474" s="243"/>
      <c r="W474" s="3">
        <v>1</v>
      </c>
    </row>
    <row r="475" spans="2:23" ht="21" customHeight="1">
      <c r="B475" s="286"/>
      <c r="C475" s="70"/>
      <c r="D475" s="59" t="str" cm="1">
        <f t="array" ref="D475">IF(ROW()=ROW(D462),C465,INDEX(E462:E475,ROW()-ROW(D462)))</f>
        <v/>
      </c>
      <c r="E475" s="114" t="str">
        <f>IF(OR(D475="",C464="",C464&lt;=0,F475=""),"",TRIM(MID(D475,LEN(F475)+1+IF(MID(D475,LEN(F475)+1,1)=" ",1,0),99999)))</f>
        <v/>
      </c>
      <c r="F475" s="59" t="str">
        <f>IF(OR(G475="",G475=0,G475="0"),"",IF(LEN(G475)&lt;=C464,G475,IF(LEN(SUBSTITUTE(H475," ",""))=C464+1,LEFT(G475,C464),LEFT(G475,FIND("§",SUBSTITUTE(H475," ","§",LEN(H475)-LEN(SUBSTITUTE(H475," ",""))))-1))))</f>
        <v/>
      </c>
      <c r="G475" s="59" t="str">
        <f t="shared" si="13"/>
        <v/>
      </c>
      <c r="H475" s="59" t="str">
        <f>IF(OR(G475="",G475=0,G475="0"),"",LEFT(G475,C464+1))</f>
        <v/>
      </c>
      <c r="I475" s="117" t="str">
        <f>IF(LEN(TRIM(J475))&gt;0,MAX(I13:I474)+1,"")</f>
        <v/>
      </c>
      <c r="J475" s="146"/>
      <c r="K475" s="142"/>
      <c r="L475" s="142"/>
      <c r="M475" s="243"/>
      <c r="W475" s="3">
        <v>1</v>
      </c>
    </row>
    <row r="476" spans="2:23" ht="21" customHeight="1">
      <c r="B476" s="286"/>
      <c r="C476" s="113" t="str">
        <f>IF(TRIM(SUBSTITUTE(K47,CHAR(160),""))="","",K47)</f>
        <v/>
      </c>
      <c r="D476" s="59" t="str" cm="1">
        <f t="array" ref="D476">IF(ROW()=ROW(D476),C479,INDEX(E476:E489,ROW()-ROW(D476)))</f>
        <v/>
      </c>
      <c r="E476" s="114" t="str">
        <f>IF(OR(D476="",C478="",C478&lt;=0,F476=""),"",TRIM(MID(D476,LEN(F476)+1+IF(MID(D476,LEN(F476)+1,1)=" ",1,0),99999)))</f>
        <v/>
      </c>
      <c r="F476" s="59" t="str">
        <f>IF(OR(G476="",G476=0,G476="0"),"",IF(LEN(G476)&lt;=C478,G476,IF(LEN(SUBSTITUTE(H476," ",""))=C478+1,LEFT(G476,C478),LEFT(G476,FIND("§",SUBSTITUTE(H476," ","§",LEN(H476)-LEN(SUBSTITUTE(H476," ",""))))-1))))</f>
        <v/>
      </c>
      <c r="G476" s="59" t="str">
        <f t="shared" si="13"/>
        <v/>
      </c>
      <c r="H476" s="59" t="str">
        <f>IF(OR(G476="",G476=0,G476="0"),"",LEFT(G476,C478+1))</f>
        <v/>
      </c>
      <c r="I476" s="117" t="str">
        <f>IF(LEN(TRIM(J476))&gt;0,MAX(I13:I475)+1,"")</f>
        <v/>
      </c>
      <c r="J476" s="146"/>
      <c r="K476" s="142"/>
      <c r="L476" s="142"/>
      <c r="M476" s="243"/>
      <c r="W476" s="3">
        <v>1</v>
      </c>
    </row>
    <row r="477" spans="2:23" ht="21" customHeight="1">
      <c r="B477" s="286"/>
      <c r="C477" s="70" t="str">
        <f>TRIM(SUBSTITUTE(SUBSTITUTE(SUBSTITUTE(SUBSTITUTE(SUBSTITUTE(SUBSTITUTE(SUBSTITUTE(SUBSTITUTE(SUBSTITUTE(CLEAN(IF(OR(LEFT(C476,1)="-",LEFT(C476,1)="="),MID(C476,2,99999),C476)),"—","-"),"–","-"),CHAR(160)," "),CHAR(9)," "),CHAR(13)," "),CHAR(10)," ")," "," ")," "," ")," "," "))</f>
        <v/>
      </c>
      <c r="D477" s="59" t="str" cm="1">
        <f t="array" ref="D477">IF(ROW()=ROW(D476),C479,INDEX(E476:E489,ROW()-ROW(D476)))</f>
        <v/>
      </c>
      <c r="E477" s="114" t="str">
        <f>IF(OR(D477="",C478="",C478&lt;=0,F477=""),"",TRIM(MID(D477,LEN(F477)+1+IF(MID(D477,LEN(F477)+1,1)=" ",1,0),99999)))</f>
        <v/>
      </c>
      <c r="F477" s="59" t="str">
        <f>IF(OR(G477="",G477=0,G477="0"),"",IF(LEN(G477)&lt;=C478,G477,IF(LEN(SUBSTITUTE(H477," ",""))=C478+1,LEFT(G477,C478),LEFT(G477,FIND("§",SUBSTITUTE(H477," ","§",LEN(H477)-LEN(SUBSTITUTE(H477," ",""))))-1))))</f>
        <v/>
      </c>
      <c r="G477" s="59" t="str">
        <f t="shared" si="13"/>
        <v/>
      </c>
      <c r="H477" s="59" t="str">
        <f>IF(OR(G477="",G477=0,G477="0"),"",LEFT(G477,C478+1))</f>
        <v/>
      </c>
      <c r="I477" s="117" t="str">
        <f>IF(LEN(TRIM(J477))&gt;0,MAX(I13:I476)+1,"")</f>
        <v/>
      </c>
      <c r="J477" s="146"/>
      <c r="K477" s="142"/>
      <c r="L477" s="142"/>
      <c r="M477" s="243"/>
      <c r="W477" s="3">
        <v>1</v>
      </c>
    </row>
    <row r="478" spans="2:23" ht="21" customHeight="1">
      <c r="B478" s="286"/>
      <c r="C478" s="121">
        <f>C11</f>
        <v>120</v>
      </c>
      <c r="D478" s="59" t="str" cm="1">
        <f t="array" ref="D478">IF(ROW()=ROW(D476),C479,INDEX(E476:E489,ROW()-ROW(D476)))</f>
        <v/>
      </c>
      <c r="E478" s="114" t="str">
        <f>IF(OR(D478="",C478="",C478&lt;=0,F478=""),"",TRIM(MID(D478,LEN(F478)+1+IF(MID(D478,LEN(F478)+1,1)=" ",1,0),99999)))</f>
        <v/>
      </c>
      <c r="F478" s="59" t="str">
        <f>IF(OR(G478="",G478=0,G478="0"),"",IF(LEN(G478)&lt;=C478,G478,IF(LEN(SUBSTITUTE(H478," ",""))=C478+1,LEFT(G478,C478),LEFT(G478,FIND("§",SUBSTITUTE(H478," ","§",LEN(H478)-LEN(SUBSTITUTE(H478," ",""))))-1))))</f>
        <v/>
      </c>
      <c r="G478" s="59" t="str">
        <f t="shared" si="13"/>
        <v/>
      </c>
      <c r="H478" s="59" t="str">
        <f>IF(OR(G478="",G478=0,G478="0"),"",LEFT(G478,C478+1))</f>
        <v/>
      </c>
      <c r="I478" s="117" t="str">
        <f>IF(LEN(TRIM(J478))&gt;0,MAX(I13:I477)+1,"")</f>
        <v/>
      </c>
      <c r="J478" s="146"/>
      <c r="K478" s="142"/>
      <c r="L478" s="142"/>
      <c r="M478" s="243"/>
      <c r="W478" s="3">
        <v>1</v>
      </c>
    </row>
    <row r="479" spans="2:23" ht="21" customHeight="1">
      <c r="B479" s="286"/>
      <c r="C479" s="70" t="str">
        <f>IF(UPPER(TRIM(C12))="X",C483,C477)</f>
        <v/>
      </c>
      <c r="D479" s="59" t="str" cm="1">
        <f t="array" ref="D479">IF(ROW()=ROW(D476),C479,INDEX(E476:E489,ROW()-ROW(D476)))</f>
        <v/>
      </c>
      <c r="E479" s="114" t="str">
        <f>IF(OR(D479="",C478="",C478&lt;=0,F479=""),"",TRIM(MID(D479,LEN(F479)+1+IF(MID(D479,LEN(F479)+1,1)=" ",1,0),99999)))</f>
        <v/>
      </c>
      <c r="F479" s="59" t="str">
        <f>IF(OR(G479="",G479=0,G479="0"),"",IF(LEN(G479)&lt;=C478,G479,IF(LEN(SUBSTITUTE(H479," ",""))=C478+1,LEFT(G479,C478),LEFT(G479,FIND("§",SUBSTITUTE(H479," ","§",LEN(H479)-LEN(SUBSTITUTE(H479," ",""))))-1))))</f>
        <v/>
      </c>
      <c r="G479" s="59" t="str">
        <f t="shared" si="13"/>
        <v/>
      </c>
      <c r="H479" s="59" t="str">
        <f>IF(OR(G479="",G479=0,G479="0"),"",LEFT(G479,C478+1))</f>
        <v/>
      </c>
      <c r="I479" s="117" t="str">
        <f>IF(LEN(TRIM(J479))&gt;0,MAX(I13:I478)+1,"")</f>
        <v/>
      </c>
      <c r="J479" s="146"/>
      <c r="K479" s="142"/>
      <c r="L479" s="142"/>
      <c r="M479" s="243"/>
      <c r="W479" s="3">
        <v>1</v>
      </c>
    </row>
    <row r="480" spans="2:23" ht="21" customHeight="1">
      <c r="B480" s="286"/>
      <c r="C480" s="123" t="str">
        <f>TRIM(SUBSTITUTE(SUBSTITUTE(SUBSTITUTE(SUBSTITUTE(SUBSTITUTE(SUBSTITUTE(SUBSTITUTE(SUBSTITUTE(SUBSTITUTE(SUBSTITUTE(C477,","," "),";"," "),":"," "),"!"," "),"?"," "),"…"," "),"»"," "),"«"," "),"/"," "),"."," "))</f>
        <v/>
      </c>
      <c r="D480" s="59" t="str" cm="1">
        <f t="array" ref="D480">IF(ROW()=ROW(D476),C479,INDEX(E476:E489,ROW()-ROW(D476)))</f>
        <v/>
      </c>
      <c r="E480" s="114" t="str">
        <f>IF(OR(D480="",C478="",C478&lt;=0,F480=""),"",TRIM(MID(D480,LEN(F480)+1+IF(MID(D480,LEN(F480)+1,1)=" ",1,0),99999)))</f>
        <v/>
      </c>
      <c r="F480" s="59" t="str">
        <f>IF(OR(G480="",G480=0,G480="0"),"",IF(LEN(G480)&lt;=C478,G480,IF(LEN(SUBSTITUTE(H480," ",""))=C478+1,LEFT(G480,C478),LEFT(G480,FIND("§",SUBSTITUTE(H480," ","§",LEN(H480)-LEN(SUBSTITUTE(H480," ",""))))-1))))</f>
        <v/>
      </c>
      <c r="G480" s="59" t="str">
        <f t="shared" si="13"/>
        <v/>
      </c>
      <c r="H480" s="59" t="str">
        <f>IF(OR(G480="",G480=0,G480="0"),"",LEFT(G480,C478+1))</f>
        <v/>
      </c>
      <c r="I480" s="117" t="str">
        <f>IF(LEN(TRIM(J480))&gt;0,MAX(I13:I479)+1,"")</f>
        <v/>
      </c>
      <c r="J480" s="146"/>
      <c r="K480" s="142"/>
      <c r="L480" s="142"/>
      <c r="M480" s="243"/>
      <c r="W480" s="3">
        <v>1</v>
      </c>
    </row>
    <row r="481" spans="2:23" ht="21" customHeight="1">
      <c r="B481" s="286"/>
      <c r="C481" s="59" t="str">
        <f>TRIM(SUBSTITUTE(SUBSTITUTE(SUBSTITUTE(SUBSTITUTE(SUBSTITUTE(SUBSTITUTE(SUBSTITUTE(SUBSTITUTE(C480,"("," "),")"," "),CHAR(34)," "),"-"," "),"_"," "),"&lt;"," "),"&gt;"," "),"="," "))</f>
        <v/>
      </c>
      <c r="D481" s="59" t="str" cm="1">
        <f t="array" ref="D481">IF(ROW()=ROW(D476),C479,INDEX(E476:E489,ROW()-ROW(D476)))</f>
        <v/>
      </c>
      <c r="E481" s="114" t="str">
        <f>IF(OR(D481="",C478="",C478&lt;=0,F481=""),"",TRIM(MID(D481,LEN(F481)+1+IF(MID(D481,LEN(F481)+1,1)=" ",1,0),99999)))</f>
        <v/>
      </c>
      <c r="F481" s="59" t="str">
        <f>IF(OR(G481="",G481=0,G481="0"),"",IF(LEN(G481)&lt;=C478,G481,IF(LEN(SUBSTITUTE(H481," ",""))=C478+1,LEFT(G481,C478),LEFT(G481,FIND("§",SUBSTITUTE(H481," ","§",LEN(H481)-LEN(SUBSTITUTE(H481," ",""))))-1))))</f>
        <v/>
      </c>
      <c r="G481" s="59" t="str">
        <f t="shared" si="13"/>
        <v/>
      </c>
      <c r="H481" s="59" t="str">
        <f>IF(OR(G481="",G481=0,G481="0"),"",LEFT(G481,C478+1))</f>
        <v/>
      </c>
      <c r="I481" s="117" t="str">
        <f>IF(LEN(TRIM(J481))&gt;0,MAX(I13:I480)+1,"")</f>
        <v/>
      </c>
      <c r="J481" s="146"/>
      <c r="K481" s="142"/>
      <c r="L481" s="142"/>
      <c r="M481" s="243"/>
      <c r="W481" s="3">
        <v>1</v>
      </c>
    </row>
    <row r="482" spans="2:23" ht="21" customHeight="1">
      <c r="B482" s="286"/>
      <c r="C482" s="70" t="str">
        <f>TRIM(SUBSTITUTE(SUBSTITUTE(SUBSTITUTE(SUBSTITUTE(C481,"►"," "),"▼"," "),"▲"," "),"◄"," "))</f>
        <v/>
      </c>
      <c r="D482" s="59" t="str" cm="1">
        <f t="array" ref="D482">IF(ROW()=ROW(D476),C479,INDEX(E476:E489,ROW()-ROW(D476)))</f>
        <v/>
      </c>
      <c r="E482" s="114" t="str">
        <f>IF(OR(D482="",C478="",C478&lt;=0,F482=""),"",TRIM(MID(D482,LEN(F482)+1+IF(MID(D482,LEN(F482)+1,1)=" ",1,0),99999)))</f>
        <v/>
      </c>
      <c r="F482" s="59" t="str">
        <f>IF(OR(G482="",G482=0,G482="0"),"",IF(LEN(G482)&lt;=C478,G482,IF(LEN(SUBSTITUTE(H482," ",""))=C478+1,LEFT(G482,C478),LEFT(G482,FIND("§",SUBSTITUTE(H482," ","§",LEN(H482)-LEN(SUBSTITUTE(H482," ",""))))-1))))</f>
        <v/>
      </c>
      <c r="G482" s="59" t="str">
        <f t="shared" si="13"/>
        <v/>
      </c>
      <c r="H482" s="59" t="str">
        <f>IF(OR(G482="",G482=0,G482="0"),"",LEFT(G482,C478+1))</f>
        <v/>
      </c>
      <c r="I482" s="117" t="str">
        <f>IF(LEN(TRIM(J482))&gt;0,MAX(I13:I481)+1,"")</f>
        <v/>
      </c>
      <c r="J482" s="146"/>
      <c r="K482" s="142"/>
      <c r="L482" s="142"/>
      <c r="M482" s="243"/>
      <c r="W482" s="3">
        <v>1</v>
      </c>
    </row>
    <row r="483" spans="2:23" ht="21" customHeight="1">
      <c r="B483" s="286"/>
      <c r="C483" s="70" t="str">
        <f>TRIM(SUBSTITUTE(SUBSTITUTE(C482,"“"," "),"”"," "))</f>
        <v/>
      </c>
      <c r="D483" s="59" t="str" cm="1">
        <f t="array" ref="D483">IF(ROW()=ROW(D476),C479,INDEX(E476:E489,ROW()-ROW(D476)))</f>
        <v/>
      </c>
      <c r="E483" s="114" t="str">
        <f>IF(OR(D483="",C478="",C478&lt;=0,F483=""),"",TRIM(MID(D483,LEN(F483)+1+IF(MID(D483,LEN(F483)+1,1)=" ",1,0),99999)))</f>
        <v/>
      </c>
      <c r="F483" s="59" t="str">
        <f>IF(OR(G483="",G483=0,G483="0"),"",IF(LEN(G483)&lt;=C478,G483,IF(LEN(SUBSTITUTE(H483," ",""))=C478+1,LEFT(G483,C478),LEFT(G483,FIND("§",SUBSTITUTE(H483," ","§",LEN(H483)-LEN(SUBSTITUTE(H483," ",""))))-1))))</f>
        <v/>
      </c>
      <c r="G483" s="59" t="str">
        <f t="shared" si="13"/>
        <v/>
      </c>
      <c r="H483" s="59" t="str">
        <f>IF(OR(G483="",G483=0,G483="0"),"",LEFT(G483,C478+1))</f>
        <v/>
      </c>
      <c r="I483" s="117" t="str">
        <f>IF(LEN(TRIM(J483))&gt;0,MAX(I13:I482)+1,"")</f>
        <v/>
      </c>
      <c r="J483" s="146"/>
      <c r="K483" s="142"/>
      <c r="L483" s="142"/>
      <c r="M483" s="243"/>
      <c r="W483" s="3">
        <v>1</v>
      </c>
    </row>
    <row r="484" spans="2:23" ht="21" customHeight="1">
      <c r="B484" s="286"/>
      <c r="C484" s="70"/>
      <c r="D484" s="59" t="str" cm="1">
        <f t="array" ref="D484">IF(ROW()=ROW(D476),C479,INDEX(E476:E489,ROW()-ROW(D476)))</f>
        <v/>
      </c>
      <c r="E484" s="114" t="str">
        <f>IF(OR(D484="",C478="",C478&lt;=0,F484=""),"",TRIM(MID(D484,LEN(F484)+1+IF(MID(D484,LEN(F484)+1,1)=" ",1,0),99999)))</f>
        <v/>
      </c>
      <c r="F484" s="59" t="str">
        <f>IF(OR(G484="",G484=0,G484="0"),"",IF(LEN(G484)&lt;=C478,G484,IF(LEN(SUBSTITUTE(H484," ",""))=C478+1,LEFT(G484,C478),LEFT(G484,FIND("§",SUBSTITUTE(H484," ","§",LEN(H484)-LEN(SUBSTITUTE(H484," ",""))))-1))))</f>
        <v/>
      </c>
      <c r="G484" s="59" t="str">
        <f t="shared" si="13"/>
        <v/>
      </c>
      <c r="H484" s="59" t="str">
        <f>IF(OR(G484="",G484=0,G484="0"),"",LEFT(G484,C478+1))</f>
        <v/>
      </c>
      <c r="I484" s="117" t="str">
        <f>IF(LEN(TRIM(J484))&gt;0,MAX(I13:I483)+1,"")</f>
        <v/>
      </c>
      <c r="J484" s="146"/>
      <c r="K484" s="142"/>
      <c r="L484" s="142"/>
      <c r="M484" s="243"/>
      <c r="W484" s="3">
        <v>1</v>
      </c>
    </row>
    <row r="485" spans="2:23" ht="21" customHeight="1">
      <c r="B485" s="286"/>
      <c r="C485" s="70"/>
      <c r="D485" s="59" t="str" cm="1">
        <f t="array" ref="D485">IF(ROW()=ROW(D476),C479,INDEX(E476:E489,ROW()-ROW(D476)))</f>
        <v/>
      </c>
      <c r="E485" s="114" t="str">
        <f>IF(OR(D485="",C478="",C478&lt;=0,F485=""),"",TRIM(MID(D485,LEN(F485)+1+IF(MID(D485,LEN(F485)+1,1)=" ",1,0),99999)))</f>
        <v/>
      </c>
      <c r="F485" s="59" t="str">
        <f>IF(OR(G485="",G485=0,G485="0"),"",IF(LEN(G485)&lt;=C478,G485,IF(LEN(SUBSTITUTE(H485," ",""))=C478+1,LEFT(G485,C478),LEFT(G485,FIND("§",SUBSTITUTE(H485," ","§",LEN(H485)-LEN(SUBSTITUTE(H485," ",""))))-1))))</f>
        <v/>
      </c>
      <c r="G485" s="59" t="str">
        <f t="shared" si="13"/>
        <v/>
      </c>
      <c r="H485" s="59" t="str">
        <f>IF(OR(G485="",G485=0,G485="0"),"",LEFT(G485,C478+1))</f>
        <v/>
      </c>
      <c r="I485" s="117" t="str">
        <f>IF(LEN(TRIM(J485))&gt;0,MAX(I13:I484)+1,"")</f>
        <v/>
      </c>
      <c r="J485" s="146"/>
      <c r="K485" s="142"/>
      <c r="L485" s="142"/>
      <c r="M485" s="243"/>
      <c r="W485" s="3">
        <v>1</v>
      </c>
    </row>
    <row r="486" spans="2:23" ht="21" customHeight="1">
      <c r="B486" s="286"/>
      <c r="C486" s="70"/>
      <c r="D486" s="59" t="str" cm="1">
        <f t="array" ref="D486">IF(ROW()=ROW(D476),C479,INDEX(E476:E489,ROW()-ROW(D476)))</f>
        <v/>
      </c>
      <c r="E486" s="114" t="str">
        <f>IF(OR(D486="",C478="",C478&lt;=0,F486=""),"",TRIM(MID(D486,LEN(F486)+1+IF(MID(D486,LEN(F486)+1,1)=" ",1,0),99999)))</f>
        <v/>
      </c>
      <c r="F486" s="59" t="str">
        <f>IF(OR(G486="",G486=0,G486="0"),"",IF(LEN(G486)&lt;=C478,G486,IF(LEN(SUBSTITUTE(H486," ",""))=C478+1,LEFT(G486,C478),LEFT(G486,FIND("§",SUBSTITUTE(H486," ","§",LEN(H486)-LEN(SUBSTITUTE(H486," ",""))))-1))))</f>
        <v/>
      </c>
      <c r="G486" s="59" t="str">
        <f t="shared" si="13"/>
        <v/>
      </c>
      <c r="H486" s="59" t="str">
        <f>IF(OR(G486="",G486=0,G486="0"),"",LEFT(G486,C478+1))</f>
        <v/>
      </c>
      <c r="I486" s="117" t="str">
        <f>IF(LEN(TRIM(J486))&gt;0,MAX(I13:I485)+1,"")</f>
        <v/>
      </c>
      <c r="J486" s="146"/>
      <c r="K486" s="142"/>
      <c r="L486" s="142"/>
      <c r="M486" s="243"/>
      <c r="W486" s="3">
        <v>1</v>
      </c>
    </row>
    <row r="487" spans="2:23" ht="21" customHeight="1">
      <c r="B487" s="286"/>
      <c r="C487" s="70"/>
      <c r="D487" s="59" t="str" cm="1">
        <f t="array" ref="D487">IF(ROW()=ROW(D476),C479,INDEX(E476:E489,ROW()-ROW(D476)))</f>
        <v/>
      </c>
      <c r="E487" s="114" t="str">
        <f>IF(OR(D487="",C478="",C478&lt;=0,F487=""),"",TRIM(MID(D487,LEN(F487)+1+IF(MID(D487,LEN(F487)+1,1)=" ",1,0),99999)))</f>
        <v/>
      </c>
      <c r="F487" s="59" t="str">
        <f>IF(OR(G487="",G487=0,G487="0"),"",IF(LEN(G487)&lt;=C478,G487,IF(LEN(SUBSTITUTE(H487," ",""))=C478+1,LEFT(G487,C478),LEFT(G487,FIND("§",SUBSTITUTE(H487," ","§",LEN(H487)-LEN(SUBSTITUTE(H487," ",""))))-1))))</f>
        <v/>
      </c>
      <c r="G487" s="59" t="str">
        <f t="shared" si="13"/>
        <v/>
      </c>
      <c r="H487" s="59" t="str">
        <f>IF(OR(G487="",G487=0,G487="0"),"",LEFT(G487,C478+1))</f>
        <v/>
      </c>
      <c r="I487" s="117" t="str">
        <f>IF(LEN(TRIM(J487))&gt;0,MAX(I13:I486)+1,"")</f>
        <v/>
      </c>
      <c r="J487" s="146"/>
      <c r="K487" s="142"/>
      <c r="L487" s="142"/>
      <c r="M487" s="243"/>
      <c r="W487" s="3">
        <v>1</v>
      </c>
    </row>
    <row r="488" spans="2:23" ht="21" customHeight="1">
      <c r="B488" s="286"/>
      <c r="C488" s="70"/>
      <c r="D488" s="59" t="str" cm="1">
        <f t="array" ref="D488">IF(ROW()=ROW(D476),C479,INDEX(E476:E489,ROW()-ROW(D476)))</f>
        <v/>
      </c>
      <c r="E488" s="114" t="str">
        <f>IF(OR(D488="",C478="",C478&lt;=0,F488=""),"",TRIM(MID(D488,LEN(F488)+1+IF(MID(D488,LEN(F488)+1,1)=" ",1,0),99999)))</f>
        <v/>
      </c>
      <c r="F488" s="59" t="str">
        <f>IF(OR(G488="",G488=0,G488="0"),"",IF(LEN(G488)&lt;=C478,G488,IF(LEN(SUBSTITUTE(H488," ",""))=C478+1,LEFT(G488,C478),LEFT(G488,FIND("§",SUBSTITUTE(H488," ","§",LEN(H488)-LEN(SUBSTITUTE(H488," ",""))))-1))))</f>
        <v/>
      </c>
      <c r="G488" s="59" t="str">
        <f t="shared" si="13"/>
        <v/>
      </c>
      <c r="H488" s="59" t="str">
        <f>IF(OR(G488="",G488=0,G488="0"),"",LEFT(G488,C478+1))</f>
        <v/>
      </c>
      <c r="I488" s="117" t="str">
        <f>IF(LEN(TRIM(J488))&gt;0,MAX(I13:I487)+1,"")</f>
        <v/>
      </c>
      <c r="J488" s="146"/>
      <c r="K488" s="142"/>
      <c r="L488" s="142"/>
      <c r="M488" s="243"/>
      <c r="W488" s="3">
        <v>1</v>
      </c>
    </row>
    <row r="489" spans="2:23" ht="21" customHeight="1">
      <c r="B489" s="286"/>
      <c r="C489" s="70"/>
      <c r="D489" s="59" t="str" cm="1">
        <f t="array" ref="D489">IF(ROW()=ROW(D476),C479,INDEX(E476:E489,ROW()-ROW(D476)))</f>
        <v/>
      </c>
      <c r="E489" s="114" t="str">
        <f>IF(OR(D489="",C478="",C478&lt;=0,F489=""),"",TRIM(MID(D489,LEN(F489)+1+IF(MID(D489,LEN(F489)+1,1)=" ",1,0),99999)))</f>
        <v/>
      </c>
      <c r="F489" s="59" t="str">
        <f>IF(OR(G489="",G489=0,G489="0"),"",IF(LEN(G489)&lt;=C478,G489,IF(LEN(SUBSTITUTE(H489," ",""))=C478+1,LEFT(G489,C478),LEFT(G489,FIND("§",SUBSTITUTE(H489," ","§",LEN(H489)-LEN(SUBSTITUTE(H489," ",""))))-1))))</f>
        <v/>
      </c>
      <c r="G489" s="59" t="str">
        <f t="shared" si="13"/>
        <v/>
      </c>
      <c r="H489" s="59" t="str">
        <f>IF(OR(G489="",G489=0,G489="0"),"",LEFT(G489,C478+1))</f>
        <v/>
      </c>
      <c r="I489" s="117" t="str">
        <f>IF(LEN(TRIM(J489))&gt;0,MAX(I13:I488)+1,"")</f>
        <v/>
      </c>
      <c r="J489" s="146"/>
      <c r="K489" s="142"/>
      <c r="L489" s="142"/>
      <c r="M489" s="243"/>
      <c r="W489" s="3">
        <v>1</v>
      </c>
    </row>
    <row r="490" spans="2:23" ht="21" customHeight="1">
      <c r="B490" s="286"/>
      <c r="C490" s="113" t="str">
        <f>IF(TRIM(SUBSTITUTE(K48,CHAR(160),""))="","",K48)</f>
        <v/>
      </c>
      <c r="D490" s="59" t="str" cm="1">
        <f t="array" ref="D490">IF(ROW()=ROW(D490),C493,INDEX(E490:E503,ROW()-ROW(D490)))</f>
        <v/>
      </c>
      <c r="E490" s="114" t="str">
        <f>IF(OR(D490="",C492="",C492&lt;=0,F490=""),"",TRIM(MID(D490,LEN(F490)+1+IF(MID(D490,LEN(F490)+1,1)=" ",1,0),99999)))</f>
        <v/>
      </c>
      <c r="F490" s="59" t="str">
        <f>IF(OR(G490="",G490=0,G490="0"),"",IF(LEN(G490)&lt;=C492,G490,IF(LEN(SUBSTITUTE(H490," ",""))=C492+1,LEFT(G490,C492),LEFT(G490,FIND("§",SUBSTITUTE(H490," ","§",LEN(H490)-LEN(SUBSTITUTE(H490," ",""))))-1))))</f>
        <v/>
      </c>
      <c r="G490" s="59" t="str">
        <f t="shared" si="13"/>
        <v/>
      </c>
      <c r="H490" s="59" t="str">
        <f>IF(OR(G490="",G490=0,G490="0"),"",LEFT(G490,C492+1))</f>
        <v/>
      </c>
      <c r="I490" s="117" t="str">
        <f>IF(LEN(TRIM(J490))&gt;0,MAX(I13:I489)+1,"")</f>
        <v/>
      </c>
      <c r="J490" s="146"/>
      <c r="K490" s="142"/>
      <c r="L490" s="142"/>
      <c r="M490" s="243"/>
      <c r="W490" s="3">
        <v>1</v>
      </c>
    </row>
    <row r="491" spans="2:23" ht="21" customHeight="1">
      <c r="B491" s="286"/>
      <c r="C491" s="70" t="str">
        <f>TRIM(SUBSTITUTE(SUBSTITUTE(SUBSTITUTE(SUBSTITUTE(SUBSTITUTE(SUBSTITUTE(SUBSTITUTE(SUBSTITUTE(SUBSTITUTE(CLEAN(IF(OR(LEFT(C490,1)="-",LEFT(C490,1)="="),MID(C490,2,99999),C490)),"—","-"),"–","-"),CHAR(160)," "),CHAR(9)," "),CHAR(13)," "),CHAR(10)," ")," "," ")," "," ")," "," "))</f>
        <v/>
      </c>
      <c r="D491" s="59" t="str" cm="1">
        <f t="array" ref="D491">IF(ROW()=ROW(D490),C493,INDEX(E490:E503,ROW()-ROW(D490)))</f>
        <v/>
      </c>
      <c r="E491" s="114" t="str">
        <f>IF(OR(D491="",C492="",C492&lt;=0,F491=""),"",TRIM(MID(D491,LEN(F491)+1+IF(MID(D491,LEN(F491)+1,1)=" ",1,0),99999)))</f>
        <v/>
      </c>
      <c r="F491" s="59" t="str">
        <f>IF(OR(G491="",G491=0,G491="0"),"",IF(LEN(G491)&lt;=C492,G491,IF(LEN(SUBSTITUTE(H491," ",""))=C492+1,LEFT(G491,C492),LEFT(G491,FIND("§",SUBSTITUTE(H491," ","§",LEN(H491)-LEN(SUBSTITUTE(H491," ",""))))-1))))</f>
        <v/>
      </c>
      <c r="G491" s="59" t="str">
        <f t="shared" si="13"/>
        <v/>
      </c>
      <c r="H491" s="59" t="str">
        <f>IF(OR(G491="",G491=0,G491="0"),"",LEFT(G491,C492+1))</f>
        <v/>
      </c>
      <c r="I491" s="117" t="str">
        <f>IF(LEN(TRIM(J491))&gt;0,MAX(I13:I490)+1,"")</f>
        <v/>
      </c>
      <c r="J491" s="146"/>
      <c r="K491" s="142"/>
      <c r="L491" s="142"/>
      <c r="M491" s="243"/>
      <c r="W491" s="3">
        <v>1</v>
      </c>
    </row>
    <row r="492" spans="2:23" ht="21" customHeight="1">
      <c r="B492" s="286"/>
      <c r="C492" s="121">
        <f>C11</f>
        <v>120</v>
      </c>
      <c r="D492" s="59" t="str" cm="1">
        <f t="array" ref="D492">IF(ROW()=ROW(D490),C493,INDEX(E490:E503,ROW()-ROW(D490)))</f>
        <v/>
      </c>
      <c r="E492" s="114" t="str">
        <f>IF(OR(D492="",C492="",C492&lt;=0,F492=""),"",TRIM(MID(D492,LEN(F492)+1+IF(MID(D492,LEN(F492)+1,1)=" ",1,0),99999)))</f>
        <v/>
      </c>
      <c r="F492" s="59" t="str">
        <f>IF(OR(G492="",G492=0,G492="0"),"",IF(LEN(G492)&lt;=C492,G492,IF(LEN(SUBSTITUTE(H492," ",""))=C492+1,LEFT(G492,C492),LEFT(G492,FIND("§",SUBSTITUTE(H492," ","§",LEN(H492)-LEN(SUBSTITUTE(H492," ",""))))-1))))</f>
        <v/>
      </c>
      <c r="G492" s="59" t="str">
        <f t="shared" si="13"/>
        <v/>
      </c>
      <c r="H492" s="59" t="str">
        <f>IF(OR(G492="",G492=0,G492="0"),"",LEFT(G492,C492+1))</f>
        <v/>
      </c>
      <c r="I492" s="117" t="str">
        <f>IF(LEN(TRIM(J492))&gt;0,MAX(I13:I491)+1,"")</f>
        <v/>
      </c>
      <c r="J492" s="146"/>
      <c r="K492" s="142"/>
      <c r="L492" s="142"/>
      <c r="M492" s="243"/>
      <c r="W492" s="3">
        <v>1</v>
      </c>
    </row>
    <row r="493" spans="2:23" ht="21" customHeight="1">
      <c r="B493" s="286"/>
      <c r="C493" s="70" t="str">
        <f>IF(UPPER(TRIM(C12))="X",C497,C491)</f>
        <v/>
      </c>
      <c r="D493" s="59" t="str" cm="1">
        <f t="array" ref="D493">IF(ROW()=ROW(D490),C493,INDEX(E490:E503,ROW()-ROW(D490)))</f>
        <v/>
      </c>
      <c r="E493" s="114" t="str">
        <f>IF(OR(D493="",C492="",C492&lt;=0,F493=""),"",TRIM(MID(D493,LEN(F493)+1+IF(MID(D493,LEN(F493)+1,1)=" ",1,0),99999)))</f>
        <v/>
      </c>
      <c r="F493" s="59" t="str">
        <f>IF(OR(G493="",G493=0,G493="0"),"",IF(LEN(G493)&lt;=C492,G493,IF(LEN(SUBSTITUTE(H493," ",""))=C492+1,LEFT(G493,C492),LEFT(G493,FIND("§",SUBSTITUTE(H493," ","§",LEN(H493)-LEN(SUBSTITUTE(H493," ",""))))-1))))</f>
        <v/>
      </c>
      <c r="G493" s="59" t="str">
        <f t="shared" si="13"/>
        <v/>
      </c>
      <c r="H493" s="59" t="str">
        <f>IF(OR(G493="",G493=0,G493="0"),"",LEFT(G493,C492+1))</f>
        <v/>
      </c>
      <c r="I493" s="117" t="str">
        <f>IF(LEN(TRIM(J493))&gt;0,MAX(I13:I492)+1,"")</f>
        <v/>
      </c>
      <c r="J493" s="146"/>
      <c r="K493" s="142"/>
      <c r="L493" s="142"/>
      <c r="M493" s="243"/>
      <c r="W493" s="3">
        <v>1</v>
      </c>
    </row>
    <row r="494" spans="2:23" ht="21" customHeight="1">
      <c r="B494" s="286"/>
      <c r="C494" s="123" t="str">
        <f>TRIM(SUBSTITUTE(SUBSTITUTE(SUBSTITUTE(SUBSTITUTE(SUBSTITUTE(SUBSTITUTE(SUBSTITUTE(SUBSTITUTE(SUBSTITUTE(SUBSTITUTE(C491,","," "),";"," "),":"," "),"!"," "),"?"," "),"…"," "),"»"," "),"«"," "),"/"," "),"."," "))</f>
        <v/>
      </c>
      <c r="D494" s="59" t="str" cm="1">
        <f t="array" ref="D494">IF(ROW()=ROW(D490),C493,INDEX(E490:E503,ROW()-ROW(D490)))</f>
        <v/>
      </c>
      <c r="E494" s="114" t="str">
        <f>IF(OR(D494="",C492="",C492&lt;=0,F494=""),"",TRIM(MID(D494,LEN(F494)+1+IF(MID(D494,LEN(F494)+1,1)=" ",1,0),99999)))</f>
        <v/>
      </c>
      <c r="F494" s="59" t="str">
        <f>IF(OR(G494="",G494=0,G494="0"),"",IF(LEN(G494)&lt;=C492,G494,IF(LEN(SUBSTITUTE(H494," ",""))=C492+1,LEFT(G494,C492),LEFT(G494,FIND("§",SUBSTITUTE(H494," ","§",LEN(H494)-LEN(SUBSTITUTE(H494," ",""))))-1))))</f>
        <v/>
      </c>
      <c r="G494" s="59" t="str">
        <f t="shared" si="13"/>
        <v/>
      </c>
      <c r="H494" s="59" t="str">
        <f>IF(OR(G494="",G494=0,G494="0"),"",LEFT(G494,C492+1))</f>
        <v/>
      </c>
      <c r="I494" s="117" t="str">
        <f>IF(LEN(TRIM(J494))&gt;0,MAX(I13:I493)+1,"")</f>
        <v/>
      </c>
      <c r="J494" s="146"/>
      <c r="K494" s="142"/>
      <c r="L494" s="142"/>
      <c r="M494" s="243"/>
      <c r="W494" s="3">
        <v>1</v>
      </c>
    </row>
    <row r="495" spans="2:23" ht="21" customHeight="1">
      <c r="B495" s="286"/>
      <c r="C495" s="59" t="str">
        <f>TRIM(SUBSTITUTE(SUBSTITUTE(SUBSTITUTE(SUBSTITUTE(SUBSTITUTE(SUBSTITUTE(SUBSTITUTE(SUBSTITUTE(C494,"("," "),")"," "),CHAR(34)," "),"-"," "),"_"," "),"&lt;"," "),"&gt;"," "),"="," "))</f>
        <v/>
      </c>
      <c r="D495" s="59" t="str" cm="1">
        <f t="array" ref="D495">IF(ROW()=ROW(D490),C493,INDEX(E490:E503,ROW()-ROW(D490)))</f>
        <v/>
      </c>
      <c r="E495" s="114" t="str">
        <f>IF(OR(D495="",C492="",C492&lt;=0,F495=""),"",TRIM(MID(D495,LEN(F495)+1+IF(MID(D495,LEN(F495)+1,1)=" ",1,0),99999)))</f>
        <v/>
      </c>
      <c r="F495" s="59" t="str">
        <f>IF(OR(G495="",G495=0,G495="0"),"",IF(LEN(G495)&lt;=C492,G495,IF(LEN(SUBSTITUTE(H495," ",""))=C492+1,LEFT(G495,C492),LEFT(G495,FIND("§",SUBSTITUTE(H495," ","§",LEN(H495)-LEN(SUBSTITUTE(H495," ",""))))-1))))</f>
        <v/>
      </c>
      <c r="G495" s="59" t="str">
        <f t="shared" si="13"/>
        <v/>
      </c>
      <c r="H495" s="59" t="str">
        <f>IF(OR(G495="",G495=0,G495="0"),"",LEFT(G495,C492+1))</f>
        <v/>
      </c>
      <c r="I495" s="117" t="str">
        <f>IF(LEN(TRIM(J495))&gt;0,MAX(I13:I494)+1,"")</f>
        <v/>
      </c>
      <c r="J495" s="146"/>
      <c r="K495" s="142"/>
      <c r="L495" s="142"/>
      <c r="M495" s="243"/>
      <c r="W495" s="3">
        <v>1</v>
      </c>
    </row>
    <row r="496" spans="2:23" ht="21" customHeight="1">
      <c r="B496" s="286"/>
      <c r="C496" s="70" t="str">
        <f>TRIM(SUBSTITUTE(SUBSTITUTE(SUBSTITUTE(SUBSTITUTE(C495,"►"," "),"▼"," "),"▲"," "),"◄"," "))</f>
        <v/>
      </c>
      <c r="D496" s="59" t="str" cm="1">
        <f t="array" ref="D496">IF(ROW()=ROW(D490),C493,INDEX(E490:E503,ROW()-ROW(D490)))</f>
        <v/>
      </c>
      <c r="E496" s="114" t="str">
        <f>IF(OR(D496="",C492="",C492&lt;=0,F496=""),"",TRIM(MID(D496,LEN(F496)+1+IF(MID(D496,LEN(F496)+1,1)=" ",1,0),99999)))</f>
        <v/>
      </c>
      <c r="F496" s="59" t="str">
        <f>IF(OR(G496="",G496=0,G496="0"),"",IF(LEN(G496)&lt;=C492,G496,IF(LEN(SUBSTITUTE(H496," ",""))=C492+1,LEFT(G496,C492),LEFT(G496,FIND("§",SUBSTITUTE(H496," ","§",LEN(H496)-LEN(SUBSTITUTE(H496," ",""))))-1))))</f>
        <v/>
      </c>
      <c r="G496" s="59" t="str">
        <f t="shared" si="13"/>
        <v/>
      </c>
      <c r="H496" s="59" t="str">
        <f>IF(OR(G496="",G496=0,G496="0"),"",LEFT(G496,C492+1))</f>
        <v/>
      </c>
      <c r="I496" s="117" t="str">
        <f>IF(LEN(TRIM(J496))&gt;0,MAX(I13:I495)+1,"")</f>
        <v/>
      </c>
      <c r="J496" s="146"/>
      <c r="K496" s="142"/>
      <c r="L496" s="142"/>
      <c r="M496" s="243"/>
      <c r="W496" s="3">
        <v>1</v>
      </c>
    </row>
    <row r="497" spans="2:23" ht="21" customHeight="1">
      <c r="B497" s="286"/>
      <c r="C497" s="70" t="str">
        <f>TRIM(SUBSTITUTE(SUBSTITUTE(C496,"“"," "),"”"," "))</f>
        <v/>
      </c>
      <c r="D497" s="59" t="str" cm="1">
        <f t="array" ref="D497">IF(ROW()=ROW(D490),C493,INDEX(E490:E503,ROW()-ROW(D490)))</f>
        <v/>
      </c>
      <c r="E497" s="114" t="str">
        <f>IF(OR(D497="",C492="",C492&lt;=0,F497=""),"",TRIM(MID(D497,LEN(F497)+1+IF(MID(D497,LEN(F497)+1,1)=" ",1,0),99999)))</f>
        <v/>
      </c>
      <c r="F497" s="59" t="str">
        <f>IF(OR(G497="",G497=0,G497="0"),"",IF(LEN(G497)&lt;=C492,G497,IF(LEN(SUBSTITUTE(H497," ",""))=C492+1,LEFT(G497,C492),LEFT(G497,FIND("§",SUBSTITUTE(H497," ","§",LEN(H497)-LEN(SUBSTITUTE(H497," ",""))))-1))))</f>
        <v/>
      </c>
      <c r="G497" s="59" t="str">
        <f t="shared" si="13"/>
        <v/>
      </c>
      <c r="H497" s="59" t="str">
        <f>IF(OR(G497="",G497=0,G497="0"),"",LEFT(G497,C492+1))</f>
        <v/>
      </c>
      <c r="I497" s="117" t="str">
        <f>IF(LEN(TRIM(J497))&gt;0,MAX(I13:I496)+1,"")</f>
        <v/>
      </c>
      <c r="J497" s="146"/>
      <c r="K497" s="142"/>
      <c r="L497" s="142"/>
      <c r="M497" s="243"/>
      <c r="W497" s="3">
        <v>1</v>
      </c>
    </row>
    <row r="498" spans="2:23" ht="21" customHeight="1">
      <c r="B498" s="286"/>
      <c r="C498" s="70"/>
      <c r="D498" s="59" t="str" cm="1">
        <f t="array" ref="D498">IF(ROW()=ROW(D490),C493,INDEX(E490:E503,ROW()-ROW(D490)))</f>
        <v/>
      </c>
      <c r="E498" s="114" t="str">
        <f>IF(OR(D498="",C492="",C492&lt;=0,F498=""),"",TRIM(MID(D498,LEN(F498)+1+IF(MID(D498,LEN(F498)+1,1)=" ",1,0),99999)))</f>
        <v/>
      </c>
      <c r="F498" s="59" t="str">
        <f>IF(OR(G498="",G498=0,G498="0"),"",IF(LEN(G498)&lt;=C492,G498,IF(LEN(SUBSTITUTE(H498," ",""))=C492+1,LEFT(G498,C492),LEFT(G498,FIND("§",SUBSTITUTE(H498," ","§",LEN(H498)-LEN(SUBSTITUTE(H498," ",""))))-1))))</f>
        <v/>
      </c>
      <c r="G498" s="59" t="str">
        <f t="shared" si="13"/>
        <v/>
      </c>
      <c r="H498" s="59" t="str">
        <f>IF(OR(G498="",G498=0,G498="0"),"",LEFT(G498,C492+1))</f>
        <v/>
      </c>
      <c r="I498" s="117" t="str">
        <f>IF(LEN(TRIM(J498))&gt;0,MAX(I13:I497)+1,"")</f>
        <v/>
      </c>
      <c r="J498" s="146"/>
      <c r="K498" s="142"/>
      <c r="L498" s="142"/>
      <c r="M498" s="243"/>
      <c r="W498" s="3">
        <v>1</v>
      </c>
    </row>
    <row r="499" spans="2:23" ht="21" customHeight="1">
      <c r="B499" s="286"/>
      <c r="C499" s="70"/>
      <c r="D499" s="59" t="str" cm="1">
        <f t="array" ref="D499">IF(ROW()=ROW(D490),C493,INDEX(E490:E503,ROW()-ROW(D490)))</f>
        <v/>
      </c>
      <c r="E499" s="114" t="str">
        <f>IF(OR(D499="",C492="",C492&lt;=0,F499=""),"",TRIM(MID(D499,LEN(F499)+1+IF(MID(D499,LEN(F499)+1,1)=" ",1,0),99999)))</f>
        <v/>
      </c>
      <c r="F499" s="59" t="str">
        <f>IF(OR(G499="",G499=0,G499="0"),"",IF(LEN(G499)&lt;=C492,G499,IF(LEN(SUBSTITUTE(H499," ",""))=C492+1,LEFT(G499,C492),LEFT(G499,FIND("§",SUBSTITUTE(H499," ","§",LEN(H499)-LEN(SUBSTITUTE(H499," ",""))))-1))))</f>
        <v/>
      </c>
      <c r="G499" s="59" t="str">
        <f t="shared" si="13"/>
        <v/>
      </c>
      <c r="H499" s="59" t="str">
        <f>IF(OR(G499="",G499=0,G499="0"),"",LEFT(G499,C492+1))</f>
        <v/>
      </c>
      <c r="I499" s="117" t="str">
        <f>IF(LEN(TRIM(J499))&gt;0,MAX(I13:I498)+1,"")</f>
        <v/>
      </c>
      <c r="J499" s="146"/>
      <c r="K499" s="142"/>
      <c r="L499" s="142"/>
      <c r="M499" s="243"/>
      <c r="W499" s="3">
        <v>1</v>
      </c>
    </row>
    <row r="500" spans="2:23" ht="21" customHeight="1">
      <c r="B500" s="286"/>
      <c r="C500" s="70"/>
      <c r="D500" s="59" t="str" cm="1">
        <f t="array" ref="D500">IF(ROW()=ROW(D490),C493,INDEX(E490:E503,ROW()-ROW(D490)))</f>
        <v/>
      </c>
      <c r="E500" s="114" t="str">
        <f>IF(OR(D500="",C492="",C492&lt;=0,F500=""),"",TRIM(MID(D500,LEN(F500)+1+IF(MID(D500,LEN(F500)+1,1)=" ",1,0),99999)))</f>
        <v/>
      </c>
      <c r="F500" s="59" t="str">
        <f>IF(OR(G500="",G500=0,G500="0"),"",IF(LEN(G500)&lt;=C492,G500,IF(LEN(SUBSTITUTE(H500," ",""))=C492+1,LEFT(G500,C492),LEFT(G500,FIND("§",SUBSTITUTE(H500," ","§",LEN(H500)-LEN(SUBSTITUTE(H500," ",""))))-1))))</f>
        <v/>
      </c>
      <c r="G500" s="59" t="str">
        <f t="shared" si="13"/>
        <v/>
      </c>
      <c r="H500" s="59" t="str">
        <f>IF(OR(G500="",G500=0,G500="0"),"",LEFT(G500,C492+1))</f>
        <v/>
      </c>
      <c r="I500" s="117" t="str">
        <f>IF(LEN(TRIM(J500))&gt;0,MAX(I13:I499)+1,"")</f>
        <v/>
      </c>
      <c r="J500" s="146"/>
      <c r="K500" s="142"/>
      <c r="L500" s="142"/>
      <c r="M500" s="243"/>
      <c r="W500" s="3">
        <v>1</v>
      </c>
    </row>
    <row r="501" spans="2:23" ht="21" customHeight="1">
      <c r="B501" s="286"/>
      <c r="C501" s="70"/>
      <c r="D501" s="59" t="str" cm="1">
        <f t="array" ref="D501">IF(ROW()=ROW(D490),C493,INDEX(E490:E503,ROW()-ROW(D490)))</f>
        <v/>
      </c>
      <c r="E501" s="114" t="str">
        <f>IF(OR(D501="",C492="",C492&lt;=0,F501=""),"",TRIM(MID(D501,LEN(F501)+1+IF(MID(D501,LEN(F501)+1,1)=" ",1,0),99999)))</f>
        <v/>
      </c>
      <c r="F501" s="59" t="str">
        <f>IF(OR(G501="",G501=0,G501="0"),"",IF(LEN(G501)&lt;=C492,G501,IF(LEN(SUBSTITUTE(H501," ",""))=C492+1,LEFT(G501,C492),LEFT(G501,FIND("§",SUBSTITUTE(H501," ","§",LEN(H501)-LEN(SUBSTITUTE(H501," ",""))))-1))))</f>
        <v/>
      </c>
      <c r="G501" s="59" t="str">
        <f t="shared" si="13"/>
        <v/>
      </c>
      <c r="H501" s="59" t="str">
        <f>IF(OR(G501="",G501=0,G501="0"),"",LEFT(G501,C492+1))</f>
        <v/>
      </c>
      <c r="I501" s="117" t="str">
        <f>IF(LEN(TRIM(J501))&gt;0,MAX(I13:I500)+1,"")</f>
        <v/>
      </c>
      <c r="J501" s="146"/>
      <c r="K501" s="142"/>
      <c r="L501" s="142"/>
      <c r="M501" s="243"/>
      <c r="W501" s="3">
        <v>1</v>
      </c>
    </row>
    <row r="502" spans="2:23" ht="21" customHeight="1">
      <c r="B502" s="286"/>
      <c r="C502" s="70"/>
      <c r="D502" s="59" t="str" cm="1">
        <f t="array" ref="D502">IF(ROW()=ROW(D490),C493,INDEX(E490:E503,ROW()-ROW(D490)))</f>
        <v/>
      </c>
      <c r="E502" s="114" t="str">
        <f>IF(OR(D502="",C492="",C492&lt;=0,F502=""),"",TRIM(MID(D502,LEN(F502)+1+IF(MID(D502,LEN(F502)+1,1)=" ",1,0),99999)))</f>
        <v/>
      </c>
      <c r="F502" s="59" t="str">
        <f>IF(OR(G502="",G502=0,G502="0"),"",IF(LEN(G502)&lt;=C492,G502,IF(LEN(SUBSTITUTE(H502," ",""))=C492+1,LEFT(G502,C492),LEFT(G502,FIND("§",SUBSTITUTE(H502," ","§",LEN(H502)-LEN(SUBSTITUTE(H502," ",""))))-1))))</f>
        <v/>
      </c>
      <c r="G502" s="59" t="str">
        <f t="shared" si="13"/>
        <v/>
      </c>
      <c r="H502" s="59" t="str">
        <f>IF(OR(G502="",G502=0,G502="0"),"",LEFT(G502,C492+1))</f>
        <v/>
      </c>
      <c r="I502" s="117" t="str">
        <f>IF(LEN(TRIM(J502))&gt;0,MAX(I13:I501)+1,"")</f>
        <v/>
      </c>
      <c r="J502" s="146"/>
      <c r="K502" s="142"/>
      <c r="L502" s="142"/>
      <c r="M502" s="243"/>
      <c r="W502" s="3">
        <v>1</v>
      </c>
    </row>
    <row r="503" spans="2:23" ht="21" customHeight="1">
      <c r="B503" s="286"/>
      <c r="C503" s="70"/>
      <c r="D503" s="59" t="str" cm="1">
        <f t="array" ref="D503">IF(ROW()=ROW(D490),C493,INDEX(E490:E503,ROW()-ROW(D490)))</f>
        <v/>
      </c>
      <c r="E503" s="114" t="str">
        <f>IF(OR(D503="",C492="",C492&lt;=0,F503=""),"",TRIM(MID(D503,LEN(F503)+1+IF(MID(D503,LEN(F503)+1,1)=" ",1,0),99999)))</f>
        <v/>
      </c>
      <c r="F503" s="59" t="str">
        <f>IF(OR(G503="",G503=0,G503="0"),"",IF(LEN(G503)&lt;=C492,G503,IF(LEN(SUBSTITUTE(H503," ",""))=C492+1,LEFT(G503,C492),LEFT(G503,FIND("§",SUBSTITUTE(H503," ","§",LEN(H503)-LEN(SUBSTITUTE(H503," ",""))))-1))))</f>
        <v/>
      </c>
      <c r="G503" s="59" t="str">
        <f t="shared" si="13"/>
        <v/>
      </c>
      <c r="H503" s="59" t="str">
        <f>IF(OR(G503="",G503=0,G503="0"),"",LEFT(G503,C492+1))</f>
        <v/>
      </c>
      <c r="I503" s="117" t="str">
        <f>IF(LEN(TRIM(J503))&gt;0,MAX(I13:I502)+1,"")</f>
        <v/>
      </c>
      <c r="J503" s="146"/>
      <c r="K503" s="142"/>
      <c r="L503" s="142"/>
      <c r="M503" s="243"/>
      <c r="W503" s="3">
        <v>1</v>
      </c>
    </row>
    <row r="504" spans="2:23" ht="21" customHeight="1">
      <c r="B504" s="286"/>
      <c r="C504" s="113" t="str">
        <f>IF(TRIM(SUBSTITUTE(K49,CHAR(160),""))="","",K49)</f>
        <v/>
      </c>
      <c r="D504" s="59" t="str" cm="1">
        <f t="array" ref="D504">IF(ROW()=ROW(D504),C507,INDEX(E504:E517,ROW()-ROW(D504)))</f>
        <v/>
      </c>
      <c r="E504" s="114" t="str">
        <f>IF(OR(D504="",C506="",C506&lt;=0,F504=""),"",TRIM(MID(D504,LEN(F504)+1+IF(MID(D504,LEN(F504)+1,1)=" ",1,0),99999)))</f>
        <v/>
      </c>
      <c r="F504" s="59" t="str">
        <f>IF(OR(G504="",G504=0,G504="0"),"",IF(LEN(G504)&lt;=C506,G504,IF(LEN(SUBSTITUTE(H504," ",""))=C506+1,LEFT(G504,C506),LEFT(G504,FIND("§",SUBSTITUTE(H504," ","§",LEN(H504)-LEN(SUBSTITUTE(H504," ",""))))-1))))</f>
        <v/>
      </c>
      <c r="G504" s="59" t="str">
        <f t="shared" si="13"/>
        <v/>
      </c>
      <c r="H504" s="59" t="str">
        <f>IF(OR(G504="",G504=0,G504="0"),"",LEFT(G504,C506+1))</f>
        <v/>
      </c>
      <c r="I504" s="117" t="str">
        <f>IF(LEN(TRIM(J504))&gt;0,MAX(I13:I503)+1,"")</f>
        <v/>
      </c>
      <c r="J504" s="146"/>
      <c r="K504" s="142"/>
      <c r="L504" s="142"/>
      <c r="M504" s="243"/>
      <c r="W504" s="3">
        <v>1</v>
      </c>
    </row>
    <row r="505" spans="2:23" ht="21" customHeight="1">
      <c r="B505" s="286"/>
      <c r="C505" s="70" t="str">
        <f>TRIM(SUBSTITUTE(SUBSTITUTE(SUBSTITUTE(SUBSTITUTE(SUBSTITUTE(SUBSTITUTE(SUBSTITUTE(SUBSTITUTE(SUBSTITUTE(CLEAN(IF(OR(LEFT(C504,1)="-",LEFT(C504,1)="="),MID(C504,2,99999),C504)),"—","-"),"–","-"),CHAR(160)," "),CHAR(9)," "),CHAR(13)," "),CHAR(10)," ")," "," ")," "," ")," "," "))</f>
        <v/>
      </c>
      <c r="D505" s="59" t="str" cm="1">
        <f t="array" ref="D505">IF(ROW()=ROW(D504),C507,INDEX(E504:E517,ROW()-ROW(D504)))</f>
        <v/>
      </c>
      <c r="E505" s="114" t="str">
        <f>IF(OR(D505="",C506="",C506&lt;=0,F505=""),"",TRIM(MID(D505,LEN(F505)+1+IF(MID(D505,LEN(F505)+1,1)=" ",1,0),99999)))</f>
        <v/>
      </c>
      <c r="F505" s="59" t="str">
        <f>IF(OR(G505="",G505=0,G505="0"),"",IF(LEN(G505)&lt;=C506,G505,IF(LEN(SUBSTITUTE(H505," ",""))=C506+1,LEFT(G505,C506),LEFT(G505,FIND("§",SUBSTITUTE(H505," ","§",LEN(H505)-LEN(SUBSTITUTE(H505," ",""))))-1))))</f>
        <v/>
      </c>
      <c r="G505" s="59" t="str">
        <f t="shared" si="13"/>
        <v/>
      </c>
      <c r="H505" s="59" t="str">
        <f>IF(OR(G505="",G505=0,G505="0"),"",LEFT(G505,C506+1))</f>
        <v/>
      </c>
      <c r="I505" s="117" t="str">
        <f>IF(LEN(TRIM(J505))&gt;0,MAX(I13:I504)+1,"")</f>
        <v/>
      </c>
      <c r="J505" s="146"/>
      <c r="K505" s="142"/>
      <c r="L505" s="142"/>
      <c r="M505" s="243"/>
      <c r="W505" s="3">
        <v>1</v>
      </c>
    </row>
    <row r="506" spans="2:23" ht="21" customHeight="1">
      <c r="B506" s="286"/>
      <c r="C506" s="121">
        <f>C11</f>
        <v>120</v>
      </c>
      <c r="D506" s="59" t="str" cm="1">
        <f t="array" ref="D506">IF(ROW()=ROW(D504),C507,INDEX(E504:E517,ROW()-ROW(D504)))</f>
        <v/>
      </c>
      <c r="E506" s="114" t="str">
        <f>IF(OR(D506="",C506="",C506&lt;=0,F506=""),"",TRIM(MID(D506,LEN(F506)+1+IF(MID(D506,LEN(F506)+1,1)=" ",1,0),99999)))</f>
        <v/>
      </c>
      <c r="F506" s="59" t="str">
        <f>IF(OR(G506="",G506=0,G506="0"),"",IF(LEN(G506)&lt;=C506,G506,IF(LEN(SUBSTITUTE(H506," ",""))=C506+1,LEFT(G506,C506),LEFT(G506,FIND("§",SUBSTITUTE(H506," ","§",LEN(H506)-LEN(SUBSTITUTE(H506," ",""))))-1))))</f>
        <v/>
      </c>
      <c r="G506" s="59" t="str">
        <f t="shared" si="13"/>
        <v/>
      </c>
      <c r="H506" s="59" t="str">
        <f>IF(OR(G506="",G506=0,G506="0"),"",LEFT(G506,C506+1))</f>
        <v/>
      </c>
      <c r="I506" s="117" t="str">
        <f>IF(LEN(TRIM(J506))&gt;0,MAX(I13:I505)+1,"")</f>
        <v/>
      </c>
      <c r="J506" s="146"/>
      <c r="K506" s="142"/>
      <c r="L506" s="142"/>
      <c r="M506" s="243"/>
      <c r="W506" s="3">
        <v>1</v>
      </c>
    </row>
    <row r="507" spans="2:23" ht="21" customHeight="1">
      <c r="B507" s="286"/>
      <c r="C507" s="70" t="str">
        <f>IF(UPPER(TRIM(C12))="X",C511,C505)</f>
        <v/>
      </c>
      <c r="D507" s="59" t="str" cm="1">
        <f t="array" ref="D507">IF(ROW()=ROW(D504),C507,INDEX(E504:E517,ROW()-ROW(D504)))</f>
        <v/>
      </c>
      <c r="E507" s="114" t="str">
        <f>IF(OR(D507="",C506="",C506&lt;=0,F507=""),"",TRIM(MID(D507,LEN(F507)+1+IF(MID(D507,LEN(F507)+1,1)=" ",1,0),99999)))</f>
        <v/>
      </c>
      <c r="F507" s="59" t="str">
        <f>IF(OR(G507="",G507=0,G507="0"),"",IF(LEN(G507)&lt;=C506,G507,IF(LEN(SUBSTITUTE(H507," ",""))=C506+1,LEFT(G507,C506),LEFT(G507,FIND("§",SUBSTITUTE(H507," ","§",LEN(H507)-LEN(SUBSTITUTE(H507," ",""))))-1))))</f>
        <v/>
      </c>
      <c r="G507" s="59" t="str">
        <f t="shared" si="13"/>
        <v/>
      </c>
      <c r="H507" s="59" t="str">
        <f>IF(OR(G507="",G507=0,G507="0"),"",LEFT(G507,C506+1))</f>
        <v/>
      </c>
      <c r="I507" s="117" t="str">
        <f>IF(LEN(TRIM(J507))&gt;0,MAX(I13:I506)+1,"")</f>
        <v/>
      </c>
      <c r="J507" s="146"/>
      <c r="K507" s="142"/>
      <c r="L507" s="142"/>
      <c r="M507" s="243"/>
      <c r="W507" s="3">
        <v>1</v>
      </c>
    </row>
    <row r="508" spans="2:23" ht="21" customHeight="1">
      <c r="B508" s="286"/>
      <c r="C508" s="123" t="str">
        <f>TRIM(SUBSTITUTE(SUBSTITUTE(SUBSTITUTE(SUBSTITUTE(SUBSTITUTE(SUBSTITUTE(SUBSTITUTE(SUBSTITUTE(SUBSTITUTE(SUBSTITUTE(C505,","," "),";"," "),":"," "),"!"," "),"?"," "),"…"," "),"»"," "),"«"," "),"/"," "),"."," "))</f>
        <v/>
      </c>
      <c r="D508" s="59" t="str" cm="1">
        <f t="array" ref="D508">IF(ROW()=ROW(D504),C507,INDEX(E504:E517,ROW()-ROW(D504)))</f>
        <v/>
      </c>
      <c r="E508" s="114" t="str">
        <f>IF(OR(D508="",C506="",C506&lt;=0,F508=""),"",TRIM(MID(D508,LEN(F508)+1+IF(MID(D508,LEN(F508)+1,1)=" ",1,0),99999)))</f>
        <v/>
      </c>
      <c r="F508" s="59" t="str">
        <f>IF(OR(G508="",G508=0,G508="0"),"",IF(LEN(G508)&lt;=C506,G508,IF(LEN(SUBSTITUTE(H508," ",""))=C506+1,LEFT(G508,C506),LEFT(G508,FIND("§",SUBSTITUTE(H508," ","§",LEN(H508)-LEN(SUBSTITUTE(H508," ",""))))-1))))</f>
        <v/>
      </c>
      <c r="G508" s="59" t="str">
        <f t="shared" si="13"/>
        <v/>
      </c>
      <c r="H508" s="59" t="str">
        <f>IF(OR(G508="",G508=0,G508="0"),"",LEFT(G508,C506+1))</f>
        <v/>
      </c>
      <c r="I508" s="117" t="str">
        <f>IF(LEN(TRIM(J508))&gt;0,MAX(I13:I507)+1,"")</f>
        <v/>
      </c>
      <c r="J508" s="146"/>
      <c r="K508" s="142"/>
      <c r="L508" s="142"/>
      <c r="M508" s="243"/>
      <c r="W508" s="3">
        <v>1</v>
      </c>
    </row>
    <row r="509" spans="2:23" ht="21" customHeight="1">
      <c r="B509" s="286"/>
      <c r="C509" s="59" t="str">
        <f>TRIM(SUBSTITUTE(SUBSTITUTE(SUBSTITUTE(SUBSTITUTE(SUBSTITUTE(SUBSTITUTE(SUBSTITUTE(SUBSTITUTE(C508,"("," "),")"," "),CHAR(34)," "),"-"," "),"_"," "),"&lt;"," "),"&gt;"," "),"="," "))</f>
        <v/>
      </c>
      <c r="D509" s="59" t="str" cm="1">
        <f t="array" ref="D509">IF(ROW()=ROW(D504),C507,INDEX(E504:E517,ROW()-ROW(D504)))</f>
        <v/>
      </c>
      <c r="E509" s="114" t="str">
        <f>IF(OR(D509="",C506="",C506&lt;=0,F509=""),"",TRIM(MID(D509,LEN(F509)+1+IF(MID(D509,LEN(F509)+1,1)=" ",1,0),99999)))</f>
        <v/>
      </c>
      <c r="F509" s="59" t="str">
        <f>IF(OR(G509="",G509=0,G509="0"),"",IF(LEN(G509)&lt;=C506,G509,IF(LEN(SUBSTITUTE(H509," ",""))=C506+1,LEFT(G509,C506),LEFT(G509,FIND("§",SUBSTITUTE(H509," ","§",LEN(H509)-LEN(SUBSTITUTE(H509," ",""))))-1))))</f>
        <v/>
      </c>
      <c r="G509" s="59" t="str">
        <f t="shared" si="13"/>
        <v/>
      </c>
      <c r="H509" s="59" t="str">
        <f>IF(OR(G509="",G509=0,G509="0"),"",LEFT(G509,C506+1))</f>
        <v/>
      </c>
      <c r="I509" s="117" t="str">
        <f>IF(LEN(TRIM(J509))&gt;0,MAX(I13:I508)+1,"")</f>
        <v/>
      </c>
      <c r="J509" s="146"/>
      <c r="K509" s="142"/>
      <c r="L509" s="142"/>
      <c r="M509" s="243"/>
      <c r="W509" s="3">
        <v>1</v>
      </c>
    </row>
    <row r="510" spans="2:23" ht="21" customHeight="1">
      <c r="B510" s="286"/>
      <c r="C510" s="70" t="str">
        <f>TRIM(SUBSTITUTE(SUBSTITUTE(SUBSTITUTE(SUBSTITUTE(C509,"►"," "),"▼"," "),"▲"," "),"◄"," "))</f>
        <v/>
      </c>
      <c r="D510" s="59" t="str" cm="1">
        <f t="array" ref="D510">IF(ROW()=ROW(D504),C507,INDEX(E504:E517,ROW()-ROW(D504)))</f>
        <v/>
      </c>
      <c r="E510" s="114" t="str">
        <f>IF(OR(D510="",C506="",C506&lt;=0,F510=""),"",TRIM(MID(D510,LEN(F510)+1+IF(MID(D510,LEN(F510)+1,1)=" ",1,0),99999)))</f>
        <v/>
      </c>
      <c r="F510" s="59" t="str">
        <f>IF(OR(G510="",G510=0,G510="0"),"",IF(LEN(G510)&lt;=C506,G510,IF(LEN(SUBSTITUTE(H510," ",""))=C506+1,LEFT(G510,C506),LEFT(G510,FIND("§",SUBSTITUTE(H510," ","§",LEN(H510)-LEN(SUBSTITUTE(H510," ",""))))-1))))</f>
        <v/>
      </c>
      <c r="G510" s="59" t="str">
        <f t="shared" si="13"/>
        <v/>
      </c>
      <c r="H510" s="59" t="str">
        <f>IF(OR(G510="",G510=0,G510="0"),"",LEFT(G510,C506+1))</f>
        <v/>
      </c>
      <c r="I510" s="117" t="str">
        <f>IF(LEN(TRIM(J510))&gt;0,MAX(I13:I509)+1,"")</f>
        <v/>
      </c>
      <c r="J510" s="146"/>
      <c r="K510" s="142"/>
      <c r="L510" s="142"/>
      <c r="M510" s="243"/>
      <c r="W510" s="3">
        <v>1</v>
      </c>
    </row>
    <row r="511" spans="2:23" ht="21" customHeight="1">
      <c r="B511" s="286"/>
      <c r="C511" s="70" t="str">
        <f>TRIM(SUBSTITUTE(SUBSTITUTE(C510,"“"," "),"”"," "))</f>
        <v/>
      </c>
      <c r="D511" s="59" t="str" cm="1">
        <f t="array" ref="D511">IF(ROW()=ROW(D504),C507,INDEX(E504:E517,ROW()-ROW(D504)))</f>
        <v/>
      </c>
      <c r="E511" s="114" t="str">
        <f>IF(OR(D511="",C506="",C506&lt;=0,F511=""),"",TRIM(MID(D511,LEN(F511)+1+IF(MID(D511,LEN(F511)+1,1)=" ",1,0),99999)))</f>
        <v/>
      </c>
      <c r="F511" s="59" t="str">
        <f>IF(OR(G511="",G511=0,G511="0"),"",IF(LEN(G511)&lt;=C506,G511,IF(LEN(SUBSTITUTE(H511," ",""))=C506+1,LEFT(G511,C506),LEFT(G511,FIND("§",SUBSTITUTE(H511," ","§",LEN(H511)-LEN(SUBSTITUTE(H511," ",""))))-1))))</f>
        <v/>
      </c>
      <c r="G511" s="59" t="str">
        <f t="shared" si="13"/>
        <v/>
      </c>
      <c r="H511" s="59" t="str">
        <f>IF(OR(G511="",G511=0,G511="0"),"",LEFT(G511,C506+1))</f>
        <v/>
      </c>
      <c r="I511" s="117" t="str">
        <f>IF(LEN(TRIM(J511))&gt;0,MAX(I13:I510)+1,"")</f>
        <v/>
      </c>
      <c r="J511" s="146"/>
      <c r="K511" s="142"/>
      <c r="L511" s="142"/>
      <c r="M511" s="243"/>
      <c r="W511" s="3">
        <v>1</v>
      </c>
    </row>
    <row r="512" spans="2:23" ht="21" customHeight="1">
      <c r="B512" s="286"/>
      <c r="C512" s="70"/>
      <c r="D512" s="59" t="str" cm="1">
        <f t="array" ref="D512">IF(ROW()=ROW(D504),C507,INDEX(E504:E517,ROW()-ROW(D504)))</f>
        <v/>
      </c>
      <c r="E512" s="114" t="str">
        <f>IF(OR(D512="",C506="",C506&lt;=0,F512=""),"",TRIM(MID(D512,LEN(F512)+1+IF(MID(D512,LEN(F512)+1,1)=" ",1,0),99999)))</f>
        <v/>
      </c>
      <c r="F512" s="59" t="str">
        <f>IF(OR(G512="",G512=0,G512="0"),"",IF(LEN(G512)&lt;=C506,G512,IF(LEN(SUBSTITUTE(H512," ",""))=C506+1,LEFT(G512,C506),LEFT(G512,FIND("§",SUBSTITUTE(H512," ","§",LEN(H512)-LEN(SUBSTITUTE(H512," ",""))))-1))))</f>
        <v/>
      </c>
      <c r="G512" s="59" t="str">
        <f t="shared" si="13"/>
        <v/>
      </c>
      <c r="H512" s="59" t="str">
        <f>IF(OR(G512="",G512=0,G512="0"),"",LEFT(G512,C506+1))</f>
        <v/>
      </c>
      <c r="I512" s="117" t="str">
        <f>IF(LEN(TRIM(J512))&gt;0,MAX(I13:I511)+1,"")</f>
        <v/>
      </c>
      <c r="J512" s="146"/>
      <c r="K512" s="142"/>
      <c r="L512" s="142"/>
      <c r="M512" s="243"/>
      <c r="W512" s="3">
        <v>1</v>
      </c>
    </row>
    <row r="513" spans="2:23" ht="21" customHeight="1">
      <c r="B513" s="286"/>
      <c r="C513" s="70"/>
      <c r="D513" s="59" t="str" cm="1">
        <f t="array" ref="D513">IF(ROW()=ROW(D504),C507,INDEX(E504:E517,ROW()-ROW(D504)))</f>
        <v/>
      </c>
      <c r="E513" s="114" t="str">
        <f>IF(OR(D513="",C506="",C506&lt;=0,F513=""),"",TRIM(MID(D513,LEN(F513)+1+IF(MID(D513,LEN(F513)+1,1)=" ",1,0),99999)))</f>
        <v/>
      </c>
      <c r="F513" s="59" t="str">
        <f>IF(OR(G513="",G513=0,G513="0"),"",IF(LEN(G513)&lt;=C506,G513,IF(LEN(SUBSTITUTE(H513," ",""))=C506+1,LEFT(G513,C506),LEFT(G513,FIND("§",SUBSTITUTE(H513," ","§",LEN(H513)-LEN(SUBSTITUTE(H513," ",""))))-1))))</f>
        <v/>
      </c>
      <c r="G513" s="59" t="str">
        <f t="shared" si="13"/>
        <v/>
      </c>
      <c r="H513" s="59" t="str">
        <f>IF(OR(G513="",G513=0,G513="0"),"",LEFT(G513,C506+1))</f>
        <v/>
      </c>
      <c r="I513" s="117" t="str">
        <f>IF(LEN(TRIM(J513))&gt;0,MAX(I13:I512)+1,"")</f>
        <v/>
      </c>
      <c r="J513" s="146"/>
      <c r="K513" s="142"/>
      <c r="L513" s="142"/>
      <c r="M513" s="243"/>
      <c r="W513" s="3">
        <v>1</v>
      </c>
    </row>
    <row r="514" spans="2:23" ht="21" customHeight="1">
      <c r="B514" s="286"/>
      <c r="C514" s="70"/>
      <c r="D514" s="59" t="str" cm="1">
        <f t="array" ref="D514">IF(ROW()=ROW(D504),C507,INDEX(E504:E517,ROW()-ROW(D504)))</f>
        <v/>
      </c>
      <c r="E514" s="114" t="str">
        <f>IF(OR(D514="",C506="",C506&lt;=0,F514=""),"",TRIM(MID(D514,LEN(F514)+1+IF(MID(D514,LEN(F514)+1,1)=" ",1,0),99999)))</f>
        <v/>
      </c>
      <c r="F514" s="59" t="str">
        <f>IF(OR(G514="",G514=0,G514="0"),"",IF(LEN(G514)&lt;=C506,G514,IF(LEN(SUBSTITUTE(H514," ",""))=C506+1,LEFT(G514,C506),LEFT(G514,FIND("§",SUBSTITUTE(H514," ","§",LEN(H514)-LEN(SUBSTITUTE(H514," ",""))))-1))))</f>
        <v/>
      </c>
      <c r="G514" s="59" t="str">
        <f t="shared" si="13"/>
        <v/>
      </c>
      <c r="H514" s="59" t="str">
        <f>IF(OR(G514="",G514=0,G514="0"),"",LEFT(G514,C506+1))</f>
        <v/>
      </c>
      <c r="I514" s="117" t="str">
        <f>IF(LEN(TRIM(J514))&gt;0,MAX(I13:I513)+1,"")</f>
        <v/>
      </c>
      <c r="J514" s="146"/>
      <c r="K514" s="142"/>
      <c r="L514" s="142"/>
      <c r="M514" s="243"/>
      <c r="W514" s="3">
        <v>1</v>
      </c>
    </row>
    <row r="515" spans="2:23" ht="21" customHeight="1">
      <c r="B515" s="286"/>
      <c r="C515" s="70"/>
      <c r="D515" s="59" t="str" cm="1">
        <f t="array" ref="D515">IF(ROW()=ROW(D504),C507,INDEX(E504:E517,ROW()-ROW(D504)))</f>
        <v/>
      </c>
      <c r="E515" s="114" t="str">
        <f>IF(OR(D515="",C506="",C506&lt;=0,F515=""),"",TRIM(MID(D515,LEN(F515)+1+IF(MID(D515,LEN(F515)+1,1)=" ",1,0),99999)))</f>
        <v/>
      </c>
      <c r="F515" s="59" t="str">
        <f>IF(OR(G515="",G515=0,G515="0"),"",IF(LEN(G515)&lt;=C506,G515,IF(LEN(SUBSTITUTE(H515," ",""))=C506+1,LEFT(G515,C506),LEFT(G515,FIND("§",SUBSTITUTE(H515," ","§",LEN(H515)-LEN(SUBSTITUTE(H515," ",""))))-1))))</f>
        <v/>
      </c>
      <c r="G515" s="59" t="str">
        <f t="shared" si="13"/>
        <v/>
      </c>
      <c r="H515" s="59" t="str">
        <f>IF(OR(G515="",G515=0,G515="0"),"",LEFT(G515,C506+1))</f>
        <v/>
      </c>
      <c r="I515" s="117" t="str">
        <f>IF(LEN(TRIM(J515))&gt;0,MAX(I13:I514)+1,"")</f>
        <v/>
      </c>
      <c r="J515" s="146"/>
      <c r="K515" s="142"/>
      <c r="L515" s="142"/>
      <c r="M515" s="243"/>
      <c r="W515" s="3">
        <v>1</v>
      </c>
    </row>
    <row r="516" spans="2:23" ht="21" customHeight="1">
      <c r="B516" s="286"/>
      <c r="C516" s="70"/>
      <c r="D516" s="59" t="str" cm="1">
        <f t="array" ref="D516">IF(ROW()=ROW(D504),C507,INDEX(E504:E517,ROW()-ROW(D504)))</f>
        <v/>
      </c>
      <c r="E516" s="114" t="str">
        <f>IF(OR(D516="",C506="",C506&lt;=0,F516=""),"",TRIM(MID(D516,LEN(F516)+1+IF(MID(D516,LEN(F516)+1,1)=" ",1,0),99999)))</f>
        <v/>
      </c>
      <c r="F516" s="59" t="str">
        <f>IF(OR(G516="",G516=0,G516="0"),"",IF(LEN(G516)&lt;=C506,G516,IF(LEN(SUBSTITUTE(H516," ",""))=C506+1,LEFT(G516,C506),LEFT(G516,FIND("§",SUBSTITUTE(H516," ","§",LEN(H516)-LEN(SUBSTITUTE(H516," ",""))))-1))))</f>
        <v/>
      </c>
      <c r="G516" s="59" t="str">
        <f t="shared" si="13"/>
        <v/>
      </c>
      <c r="H516" s="59" t="str">
        <f>IF(OR(G516="",G516=0,G516="0"),"",LEFT(G516,C506+1))</f>
        <v/>
      </c>
      <c r="I516" s="117" t="str">
        <f>IF(LEN(TRIM(J516))&gt;0,MAX(I13:I515)+1,"")</f>
        <v/>
      </c>
      <c r="J516" s="146"/>
      <c r="K516" s="142"/>
      <c r="L516" s="142"/>
      <c r="M516" s="243"/>
      <c r="W516" s="3">
        <v>1</v>
      </c>
    </row>
    <row r="517" spans="2:23" ht="21" customHeight="1">
      <c r="B517" s="286"/>
      <c r="C517" s="70"/>
      <c r="D517" s="59" t="str" cm="1">
        <f t="array" ref="D517">IF(ROW()=ROW(D504),C507,INDEX(E504:E517,ROW()-ROW(D504)))</f>
        <v/>
      </c>
      <c r="E517" s="114" t="str">
        <f>IF(OR(D517="",C506="",C506&lt;=0,F517=""),"",TRIM(MID(D517,LEN(F517)+1+IF(MID(D517,LEN(F517)+1,1)=" ",1,0),99999)))</f>
        <v/>
      </c>
      <c r="F517" s="59" t="str">
        <f>IF(OR(G517="",G517=0,G517="0"),"",IF(LEN(G517)&lt;=C506,G517,IF(LEN(SUBSTITUTE(H517," ",""))=C506+1,LEFT(G517,C506),LEFT(G517,FIND("§",SUBSTITUTE(H517," ","§",LEN(H517)-LEN(SUBSTITUTE(H517," ",""))))-1))))</f>
        <v/>
      </c>
      <c r="G517" s="59" t="str">
        <f t="shared" si="13"/>
        <v/>
      </c>
      <c r="H517" s="59" t="str">
        <f>IF(OR(G517="",G517=0,G517="0"),"",LEFT(G517,C506+1))</f>
        <v/>
      </c>
      <c r="I517" s="117" t="str">
        <f>IF(LEN(TRIM(J517))&gt;0,MAX(I13:I516)+1,"")</f>
        <v/>
      </c>
      <c r="J517" s="146"/>
      <c r="K517" s="142"/>
      <c r="L517" s="142"/>
      <c r="M517" s="243"/>
      <c r="W517" s="3">
        <v>1</v>
      </c>
    </row>
    <row r="518" spans="2:23" ht="21" customHeight="1">
      <c r="B518" s="286"/>
      <c r="C518" s="113" t="str">
        <f>IF(TRIM(SUBSTITUTE(K50,CHAR(160),""))="","",K50)</f>
        <v/>
      </c>
      <c r="D518" s="59" t="str" cm="1">
        <f t="array" ref="D518">IF(ROW()=ROW(D518),C521,INDEX(E518:E531,ROW()-ROW(D518)))</f>
        <v/>
      </c>
      <c r="E518" s="114" t="str">
        <f>IF(OR(D518="",C520="",C520&lt;=0,F518=""),"",TRIM(MID(D518,LEN(F518)+1+IF(MID(D518,LEN(F518)+1,1)=" ",1,0),99999)))</f>
        <v/>
      </c>
      <c r="F518" s="59" t="str">
        <f>IF(OR(G518="",G518=0,G518="0"),"",IF(LEN(G518)&lt;=C520,G518,IF(LEN(SUBSTITUTE(H518," ",""))=C520+1,LEFT(G518,C520),LEFT(G518,FIND("§",SUBSTITUTE(H518," ","§",LEN(H518)-LEN(SUBSTITUTE(H518," ",""))))-1))))</f>
        <v/>
      </c>
      <c r="G518" s="59" t="str">
        <f t="shared" si="13"/>
        <v/>
      </c>
      <c r="H518" s="59" t="str">
        <f>IF(OR(G518="",G518=0,G518="0"),"",LEFT(G518,C520+1))</f>
        <v/>
      </c>
      <c r="I518" s="117" t="str">
        <f>IF(LEN(TRIM(J518))&gt;0,MAX(I13:I517)+1,"")</f>
        <v/>
      </c>
      <c r="J518" s="146"/>
      <c r="K518" s="142"/>
      <c r="L518" s="142"/>
      <c r="M518" s="243"/>
      <c r="W518" s="3">
        <v>1</v>
      </c>
    </row>
    <row r="519" spans="2:23" ht="21" customHeight="1">
      <c r="B519" s="286"/>
      <c r="C519" s="70" t="str">
        <f>TRIM(SUBSTITUTE(SUBSTITUTE(SUBSTITUTE(SUBSTITUTE(SUBSTITUTE(SUBSTITUTE(SUBSTITUTE(SUBSTITUTE(SUBSTITUTE(CLEAN(IF(OR(LEFT(C518,1)="-",LEFT(C518,1)="="),MID(C518,2,99999),C518)),"—","-"),"–","-"),CHAR(160)," "),CHAR(9)," "),CHAR(13)," "),CHAR(10)," ")," "," ")," "," ")," "," "))</f>
        <v/>
      </c>
      <c r="D519" s="59" t="str" cm="1">
        <f t="array" ref="D519">IF(ROW()=ROW(D518),C521,INDEX(E518:E531,ROW()-ROW(D518)))</f>
        <v/>
      </c>
      <c r="E519" s="114" t="str">
        <f>IF(OR(D519="",C520="",C520&lt;=0,F519=""),"",TRIM(MID(D519,LEN(F519)+1+IF(MID(D519,LEN(F519)+1,1)=" ",1,0),99999)))</f>
        <v/>
      </c>
      <c r="F519" s="59" t="str">
        <f>IF(OR(G519="",G519=0,G519="0"),"",IF(LEN(G519)&lt;=C520,G519,IF(LEN(SUBSTITUTE(H519," ",""))=C520+1,LEFT(G519,C520),LEFT(G519,FIND("§",SUBSTITUTE(H519," ","§",LEN(H519)-LEN(SUBSTITUTE(H519," ",""))))-1))))</f>
        <v/>
      </c>
      <c r="G519" s="59" t="str">
        <f t="shared" si="13"/>
        <v/>
      </c>
      <c r="H519" s="59" t="str">
        <f>IF(OR(G519="",G519=0,G519="0"),"",LEFT(G519,C520+1))</f>
        <v/>
      </c>
      <c r="I519" s="117" t="str">
        <f>IF(LEN(TRIM(J519))&gt;0,MAX(I13:I518)+1,"")</f>
        <v/>
      </c>
      <c r="J519" s="146"/>
      <c r="K519" s="142"/>
      <c r="L519" s="142"/>
      <c r="M519" s="243"/>
      <c r="W519" s="3">
        <v>1</v>
      </c>
    </row>
    <row r="520" spans="2:23" ht="21" customHeight="1">
      <c r="B520" s="286"/>
      <c r="C520" s="121">
        <f>C11</f>
        <v>120</v>
      </c>
      <c r="D520" s="59" t="str" cm="1">
        <f t="array" ref="D520">IF(ROW()=ROW(D518),C521,INDEX(E518:E531,ROW()-ROW(D518)))</f>
        <v/>
      </c>
      <c r="E520" s="114" t="str">
        <f>IF(OR(D520="",C520="",C520&lt;=0,F520=""),"",TRIM(MID(D520,LEN(F520)+1+IF(MID(D520,LEN(F520)+1,1)=" ",1,0),99999)))</f>
        <v/>
      </c>
      <c r="F520" s="59" t="str">
        <f>IF(OR(G520="",G520=0,G520="0"),"",IF(LEN(G520)&lt;=C520,G520,IF(LEN(SUBSTITUTE(H520," ",""))=C520+1,LEFT(G520,C520),LEFT(G520,FIND("§",SUBSTITUTE(H520," ","§",LEN(H520)-LEN(SUBSTITUTE(H520," ",""))))-1))))</f>
        <v/>
      </c>
      <c r="G520" s="59" t="str">
        <f t="shared" si="13"/>
        <v/>
      </c>
      <c r="H520" s="59" t="str">
        <f>IF(OR(G520="",G520=0,G520="0"),"",LEFT(G520,C520+1))</f>
        <v/>
      </c>
      <c r="I520" s="117" t="str">
        <f>IF(LEN(TRIM(J520))&gt;0,MAX(I13:I519)+1,"")</f>
        <v/>
      </c>
      <c r="J520" s="146"/>
      <c r="K520" s="142"/>
      <c r="L520" s="142"/>
      <c r="M520" s="243"/>
      <c r="W520" s="3">
        <v>1</v>
      </c>
    </row>
    <row r="521" spans="2:23" ht="21" customHeight="1">
      <c r="B521" s="286"/>
      <c r="C521" s="70" t="str">
        <f>IF(UPPER(TRIM(C12))="X",C525,C519)</f>
        <v/>
      </c>
      <c r="D521" s="59" t="str" cm="1">
        <f t="array" ref="D521">IF(ROW()=ROW(D518),C521,INDEX(E518:E531,ROW()-ROW(D518)))</f>
        <v/>
      </c>
      <c r="E521" s="114" t="str">
        <f>IF(OR(D521="",C520="",C520&lt;=0,F521=""),"",TRIM(MID(D521,LEN(F521)+1+IF(MID(D521,LEN(F521)+1,1)=" ",1,0),99999)))</f>
        <v/>
      </c>
      <c r="F521" s="59" t="str">
        <f>IF(OR(G521="",G521=0,G521="0"),"",IF(LEN(G521)&lt;=C520,G521,IF(LEN(SUBSTITUTE(H521," ",""))=C520+1,LEFT(G521,C520),LEFT(G521,FIND("§",SUBSTITUTE(H521," ","§",LEN(H521)-LEN(SUBSTITUTE(H521," ",""))))-1))))</f>
        <v/>
      </c>
      <c r="G521" s="59" t="str">
        <f t="shared" si="13"/>
        <v/>
      </c>
      <c r="H521" s="59" t="str">
        <f>IF(OR(G521="",G521=0,G521="0"),"",LEFT(G521,C520+1))</f>
        <v/>
      </c>
      <c r="I521" s="117" t="str">
        <f>IF(LEN(TRIM(J521))&gt;0,MAX(I13:I520)+1,"")</f>
        <v/>
      </c>
      <c r="J521" s="146"/>
      <c r="K521" s="142"/>
      <c r="L521" s="142"/>
      <c r="M521" s="243"/>
      <c r="W521" s="3">
        <v>1</v>
      </c>
    </row>
    <row r="522" spans="2:23" ht="21" customHeight="1">
      <c r="B522" s="286"/>
      <c r="C522" s="123" t="str">
        <f>TRIM(SUBSTITUTE(SUBSTITUTE(SUBSTITUTE(SUBSTITUTE(SUBSTITUTE(SUBSTITUTE(SUBSTITUTE(SUBSTITUTE(SUBSTITUTE(SUBSTITUTE(C519,","," "),";"," "),":"," "),"!"," "),"?"," "),"…"," "),"»"," "),"«"," "),"/"," "),"."," "))</f>
        <v/>
      </c>
      <c r="D522" s="59" t="str" cm="1">
        <f t="array" ref="D522">IF(ROW()=ROW(D518),C521,INDEX(E518:E531,ROW()-ROW(D518)))</f>
        <v/>
      </c>
      <c r="E522" s="114" t="str">
        <f>IF(OR(D522="",C520="",C520&lt;=0,F522=""),"",TRIM(MID(D522,LEN(F522)+1+IF(MID(D522,LEN(F522)+1,1)=" ",1,0),99999)))</f>
        <v/>
      </c>
      <c r="F522" s="59" t="str">
        <f>IF(OR(G522="",G522=0,G522="0"),"",IF(LEN(G522)&lt;=C520,G522,IF(LEN(SUBSTITUTE(H522," ",""))=C520+1,LEFT(G522,C520),LEFT(G522,FIND("§",SUBSTITUTE(H522," ","§",LEN(H522)-LEN(SUBSTITUTE(H522," ",""))))-1))))</f>
        <v/>
      </c>
      <c r="G522" s="59" t="str">
        <f t="shared" si="13"/>
        <v/>
      </c>
      <c r="H522" s="59" t="str">
        <f>IF(OR(G522="",G522=0,G522="0"),"",LEFT(G522,C520+1))</f>
        <v/>
      </c>
      <c r="I522" s="117" t="str">
        <f>IF(LEN(TRIM(J522))&gt;0,MAX(I13:I521)+1,"")</f>
        <v/>
      </c>
      <c r="J522" s="146"/>
      <c r="K522" s="142"/>
      <c r="L522" s="142"/>
      <c r="M522" s="243"/>
      <c r="W522" s="3">
        <v>1</v>
      </c>
    </row>
    <row r="523" spans="2:23" ht="21" customHeight="1">
      <c r="B523" s="286"/>
      <c r="C523" s="59" t="str">
        <f>TRIM(SUBSTITUTE(SUBSTITUTE(SUBSTITUTE(SUBSTITUTE(SUBSTITUTE(SUBSTITUTE(SUBSTITUTE(SUBSTITUTE(C522,"("," "),")"," "),CHAR(34)," "),"-"," "),"_"," "),"&lt;"," "),"&gt;"," "),"="," "))</f>
        <v/>
      </c>
      <c r="D523" s="59" t="str" cm="1">
        <f t="array" ref="D523">IF(ROW()=ROW(D518),C521,INDEX(E518:E531,ROW()-ROW(D518)))</f>
        <v/>
      </c>
      <c r="E523" s="114" t="str">
        <f>IF(OR(D523="",C520="",C520&lt;=0,F523=""),"",TRIM(MID(D523,LEN(F523)+1+IF(MID(D523,LEN(F523)+1,1)=" ",1,0),99999)))</f>
        <v/>
      </c>
      <c r="F523" s="59" t="str">
        <f>IF(OR(G523="",G523=0,G523="0"),"",IF(LEN(G523)&lt;=C520,G523,IF(LEN(SUBSTITUTE(H523," ",""))=C520+1,LEFT(G523,C520),LEFT(G523,FIND("§",SUBSTITUTE(H523," ","§",LEN(H523)-LEN(SUBSTITUTE(H523," ",""))))-1))))</f>
        <v/>
      </c>
      <c r="G523" s="59" t="str">
        <f t="shared" si="13"/>
        <v/>
      </c>
      <c r="H523" s="59" t="str">
        <f>IF(OR(G523="",G523=0,G523="0"),"",LEFT(G523,C520+1))</f>
        <v/>
      </c>
      <c r="I523" s="117" t="str">
        <f>IF(LEN(TRIM(J523))&gt;0,MAX(I13:I522)+1,"")</f>
        <v/>
      </c>
      <c r="J523" s="146"/>
      <c r="K523" s="142"/>
      <c r="L523" s="142"/>
      <c r="M523" s="243"/>
      <c r="W523" s="3">
        <v>1</v>
      </c>
    </row>
    <row r="524" spans="2:23" ht="21" customHeight="1">
      <c r="B524" s="286"/>
      <c r="C524" s="70" t="str">
        <f>TRIM(SUBSTITUTE(SUBSTITUTE(SUBSTITUTE(SUBSTITUTE(C523,"►"," "),"▼"," "),"▲"," "),"◄"," "))</f>
        <v/>
      </c>
      <c r="D524" s="59" t="str" cm="1">
        <f t="array" ref="D524">IF(ROW()=ROW(D518),C521,INDEX(E518:E531,ROW()-ROW(D518)))</f>
        <v/>
      </c>
      <c r="E524" s="114" t="str">
        <f>IF(OR(D524="",C520="",C520&lt;=0,F524=""),"",TRIM(MID(D524,LEN(F524)+1+IF(MID(D524,LEN(F524)+1,1)=" ",1,0),99999)))</f>
        <v/>
      </c>
      <c r="F524" s="59" t="str">
        <f>IF(OR(G524="",G524=0,G524="0"),"",IF(LEN(G524)&lt;=C520,G524,IF(LEN(SUBSTITUTE(H524," ",""))=C520+1,LEFT(G524,C520),LEFT(G524,FIND("§",SUBSTITUTE(H524," ","§",LEN(H524)-LEN(SUBSTITUTE(H524," ",""))))-1))))</f>
        <v/>
      </c>
      <c r="G524" s="59" t="str">
        <f t="shared" si="13"/>
        <v/>
      </c>
      <c r="H524" s="59" t="str">
        <f>IF(OR(G524="",G524=0,G524="0"),"",LEFT(G524,C520+1))</f>
        <v/>
      </c>
      <c r="I524" s="117" t="str">
        <f>IF(LEN(TRIM(J524))&gt;0,MAX(I13:I523)+1,"")</f>
        <v/>
      </c>
      <c r="J524" s="146"/>
      <c r="K524" s="142"/>
      <c r="L524" s="142"/>
      <c r="M524" s="243"/>
      <c r="W524" s="3">
        <v>1</v>
      </c>
    </row>
    <row r="525" spans="2:23" ht="21" customHeight="1">
      <c r="B525" s="286"/>
      <c r="C525" s="70" t="str">
        <f>TRIM(SUBSTITUTE(SUBSTITUTE(C524,"“"," "),"”"," "))</f>
        <v/>
      </c>
      <c r="D525" s="59" t="str" cm="1">
        <f t="array" ref="D525">IF(ROW()=ROW(D518),C521,INDEX(E518:E531,ROW()-ROW(D518)))</f>
        <v/>
      </c>
      <c r="E525" s="114" t="str">
        <f>IF(OR(D525="",C520="",C520&lt;=0,F525=""),"",TRIM(MID(D525,LEN(F525)+1+IF(MID(D525,LEN(F525)+1,1)=" ",1,0),99999)))</f>
        <v/>
      </c>
      <c r="F525" s="59" t="str">
        <f>IF(OR(G525="",G525=0,G525="0"),"",IF(LEN(G525)&lt;=C520,G525,IF(LEN(SUBSTITUTE(H525," ",""))=C520+1,LEFT(G525,C520),LEFT(G525,FIND("§",SUBSTITUTE(H525," ","§",LEN(H525)-LEN(SUBSTITUTE(H525," ",""))))-1))))</f>
        <v/>
      </c>
      <c r="G525" s="59" t="str">
        <f t="shared" si="13"/>
        <v/>
      </c>
      <c r="H525" s="59" t="str">
        <f>IF(OR(G525="",G525=0,G525="0"),"",LEFT(G525,C520+1))</f>
        <v/>
      </c>
      <c r="I525" s="117" t="str">
        <f>IF(LEN(TRIM(J525))&gt;0,MAX(I13:I524)+1,"")</f>
        <v/>
      </c>
      <c r="J525" s="146"/>
      <c r="K525" s="142"/>
      <c r="L525" s="142"/>
      <c r="M525" s="243"/>
      <c r="W525" s="3">
        <v>1</v>
      </c>
    </row>
    <row r="526" spans="2:23" ht="21" customHeight="1">
      <c r="B526" s="286"/>
      <c r="C526" s="70"/>
      <c r="D526" s="59" t="str" cm="1">
        <f t="array" ref="D526">IF(ROW()=ROW(D518),C521,INDEX(E518:E531,ROW()-ROW(D518)))</f>
        <v/>
      </c>
      <c r="E526" s="114" t="str">
        <f>IF(OR(D526="",C520="",C520&lt;=0,F526=""),"",TRIM(MID(D526,LEN(F526)+1+IF(MID(D526,LEN(F526)+1,1)=" ",1,0),99999)))</f>
        <v/>
      </c>
      <c r="F526" s="59" t="str">
        <f>IF(OR(G526="",G526=0,G526="0"),"",IF(LEN(G526)&lt;=C520,G526,IF(LEN(SUBSTITUTE(H526," ",""))=C520+1,LEFT(G526,C520),LEFT(G526,FIND("§",SUBSTITUTE(H526," ","§",LEN(H526)-LEN(SUBSTITUTE(H526," ",""))))-1))))</f>
        <v/>
      </c>
      <c r="G526" s="59" t="str">
        <f t="shared" ref="G526:G589" si="14">IF(OR(D526="",D526=0),"",TRIM(SUBSTITUTE(SUBSTITUTE(D526,CHAR(160)," "),CHAR(10)," ")))</f>
        <v/>
      </c>
      <c r="H526" s="59" t="str">
        <f>IF(OR(G526="",G526=0,G526="0"),"",LEFT(G526,C520+1))</f>
        <v/>
      </c>
      <c r="I526" s="117" t="str">
        <f>IF(LEN(TRIM(J526))&gt;0,MAX(I13:I525)+1,"")</f>
        <v/>
      </c>
      <c r="J526" s="146"/>
      <c r="K526" s="142"/>
      <c r="L526" s="142"/>
      <c r="M526" s="243"/>
      <c r="W526" s="3">
        <v>1</v>
      </c>
    </row>
    <row r="527" spans="2:23" ht="21" customHeight="1">
      <c r="B527" s="286"/>
      <c r="C527" s="70"/>
      <c r="D527" s="59" t="str" cm="1">
        <f t="array" ref="D527">IF(ROW()=ROW(D518),C521,INDEX(E518:E531,ROW()-ROW(D518)))</f>
        <v/>
      </c>
      <c r="E527" s="114" t="str">
        <f>IF(OR(D527="",C520="",C520&lt;=0,F527=""),"",TRIM(MID(D527,LEN(F527)+1+IF(MID(D527,LEN(F527)+1,1)=" ",1,0),99999)))</f>
        <v/>
      </c>
      <c r="F527" s="59" t="str">
        <f>IF(OR(G527="",G527=0,G527="0"),"",IF(LEN(G527)&lt;=C520,G527,IF(LEN(SUBSTITUTE(H527," ",""))=C520+1,LEFT(G527,C520),LEFT(G527,FIND("§",SUBSTITUTE(H527," ","§",LEN(H527)-LEN(SUBSTITUTE(H527," ",""))))-1))))</f>
        <v/>
      </c>
      <c r="G527" s="59" t="str">
        <f t="shared" si="14"/>
        <v/>
      </c>
      <c r="H527" s="59" t="str">
        <f>IF(OR(G527="",G527=0,G527="0"),"",LEFT(G527,C520+1))</f>
        <v/>
      </c>
      <c r="I527" s="117" t="str">
        <f>IF(LEN(TRIM(J527))&gt;0,MAX(I13:I526)+1,"")</f>
        <v/>
      </c>
      <c r="J527" s="146"/>
      <c r="K527" s="142"/>
      <c r="L527" s="142"/>
      <c r="M527" s="243"/>
      <c r="W527" s="3">
        <v>1</v>
      </c>
    </row>
    <row r="528" spans="2:23" ht="21" customHeight="1">
      <c r="B528" s="286"/>
      <c r="C528" s="70"/>
      <c r="D528" s="59" t="str" cm="1">
        <f t="array" ref="D528">IF(ROW()=ROW(D518),C521,INDEX(E518:E531,ROW()-ROW(D518)))</f>
        <v/>
      </c>
      <c r="E528" s="114" t="str">
        <f>IF(OR(D528="",C520="",C520&lt;=0,F528=""),"",TRIM(MID(D528,LEN(F528)+1+IF(MID(D528,LEN(F528)+1,1)=" ",1,0),99999)))</f>
        <v/>
      </c>
      <c r="F528" s="59" t="str">
        <f>IF(OR(G528="",G528=0,G528="0"),"",IF(LEN(G528)&lt;=C520,G528,IF(LEN(SUBSTITUTE(H528," ",""))=C520+1,LEFT(G528,C520),LEFT(G528,FIND("§",SUBSTITUTE(H528," ","§",LEN(H528)-LEN(SUBSTITUTE(H528," ",""))))-1))))</f>
        <v/>
      </c>
      <c r="G528" s="59" t="str">
        <f t="shared" si="14"/>
        <v/>
      </c>
      <c r="H528" s="59" t="str">
        <f>IF(OR(G528="",G528=0,G528="0"),"",LEFT(G528,C520+1))</f>
        <v/>
      </c>
      <c r="I528" s="117" t="str">
        <f>IF(LEN(TRIM(J528))&gt;0,MAX(I13:I527)+1,"")</f>
        <v/>
      </c>
      <c r="J528" s="146"/>
      <c r="K528" s="142"/>
      <c r="L528" s="142"/>
      <c r="M528" s="243"/>
      <c r="W528" s="3">
        <v>1</v>
      </c>
    </row>
    <row r="529" spans="2:23" ht="21" customHeight="1">
      <c r="B529" s="286"/>
      <c r="C529" s="70"/>
      <c r="D529" s="59" t="str" cm="1">
        <f t="array" ref="D529">IF(ROW()=ROW(D518),C521,INDEX(E518:E531,ROW()-ROW(D518)))</f>
        <v/>
      </c>
      <c r="E529" s="114" t="str">
        <f>IF(OR(D529="",C520="",C520&lt;=0,F529=""),"",TRIM(MID(D529,LEN(F529)+1+IF(MID(D529,LEN(F529)+1,1)=" ",1,0),99999)))</f>
        <v/>
      </c>
      <c r="F529" s="59" t="str">
        <f>IF(OR(G529="",G529=0,G529="0"),"",IF(LEN(G529)&lt;=C520,G529,IF(LEN(SUBSTITUTE(H529," ",""))=C520+1,LEFT(G529,C520),LEFT(G529,FIND("§",SUBSTITUTE(H529," ","§",LEN(H529)-LEN(SUBSTITUTE(H529," ",""))))-1))))</f>
        <v/>
      </c>
      <c r="G529" s="59" t="str">
        <f t="shared" si="14"/>
        <v/>
      </c>
      <c r="H529" s="59" t="str">
        <f>IF(OR(G529="",G529=0,G529="0"),"",LEFT(G529,C520+1))</f>
        <v/>
      </c>
      <c r="I529" s="117" t="str">
        <f>IF(LEN(TRIM(J529))&gt;0,MAX(I13:I528)+1,"")</f>
        <v/>
      </c>
      <c r="J529" s="146"/>
      <c r="K529" s="142"/>
      <c r="L529" s="142"/>
      <c r="M529" s="243"/>
      <c r="W529" s="3">
        <v>1</v>
      </c>
    </row>
    <row r="530" spans="2:23" ht="21" customHeight="1">
      <c r="B530" s="286"/>
      <c r="C530" s="70"/>
      <c r="D530" s="59" t="str" cm="1">
        <f t="array" ref="D530">IF(ROW()=ROW(D518),C521,INDEX(E518:E531,ROW()-ROW(D518)))</f>
        <v/>
      </c>
      <c r="E530" s="114" t="str">
        <f>IF(OR(D530="",C520="",C520&lt;=0,F530=""),"",TRIM(MID(D530,LEN(F530)+1+IF(MID(D530,LEN(F530)+1,1)=" ",1,0),99999)))</f>
        <v/>
      </c>
      <c r="F530" s="59" t="str">
        <f>IF(OR(G530="",G530=0,G530="0"),"",IF(LEN(G530)&lt;=C520,G530,IF(LEN(SUBSTITUTE(H530," ",""))=C520+1,LEFT(G530,C520),LEFT(G530,FIND("§",SUBSTITUTE(H530," ","§",LEN(H530)-LEN(SUBSTITUTE(H530," ",""))))-1))))</f>
        <v/>
      </c>
      <c r="G530" s="59" t="str">
        <f t="shared" si="14"/>
        <v/>
      </c>
      <c r="H530" s="59" t="str">
        <f>IF(OR(G530="",G530=0,G530="0"),"",LEFT(G530,C520+1))</f>
        <v/>
      </c>
      <c r="I530" s="117" t="str">
        <f>IF(LEN(TRIM(J530))&gt;0,MAX(I13:I529)+1,"")</f>
        <v/>
      </c>
      <c r="J530" s="146"/>
      <c r="K530" s="142"/>
      <c r="L530" s="142"/>
      <c r="M530" s="243"/>
      <c r="W530" s="3">
        <v>1</v>
      </c>
    </row>
    <row r="531" spans="2:23" ht="21" customHeight="1">
      <c r="B531" s="286"/>
      <c r="C531" s="70"/>
      <c r="D531" s="59" t="str" cm="1">
        <f t="array" ref="D531">IF(ROW()=ROW(D518),C521,INDEX(E518:E531,ROW()-ROW(D518)))</f>
        <v/>
      </c>
      <c r="E531" s="114" t="str">
        <f>IF(OR(D531="",C520="",C520&lt;=0,F531=""),"",TRIM(MID(D531,LEN(F531)+1+IF(MID(D531,LEN(F531)+1,1)=" ",1,0),99999)))</f>
        <v/>
      </c>
      <c r="F531" s="59" t="str">
        <f>IF(OR(G531="",G531=0,G531="0"),"",IF(LEN(G531)&lt;=C520,G531,IF(LEN(SUBSTITUTE(H531," ",""))=C520+1,LEFT(G531,C520),LEFT(G531,FIND("§",SUBSTITUTE(H531," ","§",LEN(H531)-LEN(SUBSTITUTE(H531," ",""))))-1))))</f>
        <v/>
      </c>
      <c r="G531" s="59" t="str">
        <f t="shared" si="14"/>
        <v/>
      </c>
      <c r="H531" s="59" t="str">
        <f>IF(OR(G531="",G531=0,G531="0"),"",LEFT(G531,C520+1))</f>
        <v/>
      </c>
      <c r="I531" s="117" t="str">
        <f>IF(LEN(TRIM(J531))&gt;0,MAX(I13:I530)+1,"")</f>
        <v/>
      </c>
      <c r="J531" s="146"/>
      <c r="K531" s="142"/>
      <c r="L531" s="142"/>
      <c r="M531" s="243"/>
      <c r="W531" s="3">
        <v>1</v>
      </c>
    </row>
    <row r="532" spans="2:23" ht="21" customHeight="1">
      <c r="B532" s="286"/>
      <c r="C532" s="113" t="str">
        <f>IF(TRIM(SUBSTITUTE(K51,CHAR(160),""))="","",K51)</f>
        <v/>
      </c>
      <c r="D532" s="59" t="str" cm="1">
        <f t="array" ref="D532">IF(ROW()=ROW(D532),C535,INDEX(E532:E545,ROW()-ROW(D532)))</f>
        <v/>
      </c>
      <c r="E532" s="114" t="str">
        <f>IF(OR(D532="",C534="",C534&lt;=0,F532=""),"",TRIM(MID(D532,LEN(F532)+1+IF(MID(D532,LEN(F532)+1,1)=" ",1,0),99999)))</f>
        <v/>
      </c>
      <c r="F532" s="59" t="str">
        <f>IF(OR(G532="",G532=0,G532="0"),"",IF(LEN(G532)&lt;=C534,G532,IF(LEN(SUBSTITUTE(H532," ",""))=C534+1,LEFT(G532,C534),LEFT(G532,FIND("§",SUBSTITUTE(H532," ","§",LEN(H532)-LEN(SUBSTITUTE(H532," ",""))))-1))))</f>
        <v/>
      </c>
      <c r="G532" s="59" t="str">
        <f t="shared" si="14"/>
        <v/>
      </c>
      <c r="H532" s="59" t="str">
        <f>IF(OR(G532="",G532=0,G532="0"),"",LEFT(G532,C534+1))</f>
        <v/>
      </c>
      <c r="I532" s="117" t="str">
        <f>IF(LEN(TRIM(J532))&gt;0,MAX(I13:I531)+1,"")</f>
        <v/>
      </c>
      <c r="J532" s="146"/>
      <c r="K532" s="142"/>
      <c r="L532" s="142"/>
      <c r="M532" s="243"/>
      <c r="W532" s="3">
        <v>1</v>
      </c>
    </row>
    <row r="533" spans="2:23" ht="21" customHeight="1">
      <c r="B533" s="286"/>
      <c r="C533" s="70" t="str">
        <f>TRIM(SUBSTITUTE(SUBSTITUTE(SUBSTITUTE(SUBSTITUTE(SUBSTITUTE(SUBSTITUTE(SUBSTITUTE(SUBSTITUTE(SUBSTITUTE(CLEAN(IF(OR(LEFT(C532,1)="-",LEFT(C532,1)="="),MID(C532,2,99999),C532)),"—","-"),"–","-"),CHAR(160)," "),CHAR(9)," "),CHAR(13)," "),CHAR(10)," ")," "," ")," "," ")," "," "))</f>
        <v/>
      </c>
      <c r="D533" s="59" t="str" cm="1">
        <f t="array" ref="D533">IF(ROW()=ROW(D532),C535,INDEX(E532:E545,ROW()-ROW(D532)))</f>
        <v/>
      </c>
      <c r="E533" s="114" t="str">
        <f>IF(OR(D533="",C534="",C534&lt;=0,F533=""),"",TRIM(MID(D533,LEN(F533)+1+IF(MID(D533,LEN(F533)+1,1)=" ",1,0),99999)))</f>
        <v/>
      </c>
      <c r="F533" s="59" t="str">
        <f>IF(OR(G533="",G533=0,G533="0"),"",IF(LEN(G533)&lt;=C534,G533,IF(LEN(SUBSTITUTE(H533," ",""))=C534+1,LEFT(G533,C534),LEFT(G533,FIND("§",SUBSTITUTE(H533," ","§",LEN(H533)-LEN(SUBSTITUTE(H533," ",""))))-1))))</f>
        <v/>
      </c>
      <c r="G533" s="59" t="str">
        <f t="shared" si="14"/>
        <v/>
      </c>
      <c r="H533" s="59" t="str">
        <f>IF(OR(G533="",G533=0,G533="0"),"",LEFT(G533,C534+1))</f>
        <v/>
      </c>
      <c r="I533" s="117" t="str">
        <f>IF(LEN(TRIM(J533))&gt;0,MAX(I13:I532)+1,"")</f>
        <v/>
      </c>
      <c r="J533" s="146"/>
      <c r="K533" s="142"/>
      <c r="L533" s="142"/>
      <c r="M533" s="243"/>
      <c r="W533" s="3">
        <v>1</v>
      </c>
    </row>
    <row r="534" spans="2:23" ht="21" customHeight="1">
      <c r="B534" s="286"/>
      <c r="C534" s="121">
        <f>C11</f>
        <v>120</v>
      </c>
      <c r="D534" s="59" t="str" cm="1">
        <f t="array" ref="D534">IF(ROW()=ROW(D532),C535,INDEX(E532:E545,ROW()-ROW(D532)))</f>
        <v/>
      </c>
      <c r="E534" s="114" t="str">
        <f>IF(OR(D534="",C534="",C534&lt;=0,F534=""),"",TRIM(MID(D534,LEN(F534)+1+IF(MID(D534,LEN(F534)+1,1)=" ",1,0),99999)))</f>
        <v/>
      </c>
      <c r="F534" s="59" t="str">
        <f>IF(OR(G534="",G534=0,G534="0"),"",IF(LEN(G534)&lt;=C534,G534,IF(LEN(SUBSTITUTE(H534," ",""))=C534+1,LEFT(G534,C534),LEFT(G534,FIND("§",SUBSTITUTE(H534," ","§",LEN(H534)-LEN(SUBSTITUTE(H534," ",""))))-1))))</f>
        <v/>
      </c>
      <c r="G534" s="59" t="str">
        <f t="shared" si="14"/>
        <v/>
      </c>
      <c r="H534" s="59" t="str">
        <f>IF(OR(G534="",G534=0,G534="0"),"",LEFT(G534,C534+1))</f>
        <v/>
      </c>
      <c r="I534" s="117" t="str">
        <f>IF(LEN(TRIM(J534))&gt;0,MAX(I13:I533)+1,"")</f>
        <v/>
      </c>
      <c r="J534" s="146"/>
      <c r="K534" s="142"/>
      <c r="L534" s="142"/>
      <c r="M534" s="243"/>
      <c r="W534" s="3">
        <v>1</v>
      </c>
    </row>
    <row r="535" spans="2:23" ht="21" customHeight="1">
      <c r="B535" s="286"/>
      <c r="C535" s="70" t="str">
        <f>IF(UPPER(TRIM(C12))="X",C539,C533)</f>
        <v/>
      </c>
      <c r="D535" s="59" t="str" cm="1">
        <f t="array" ref="D535">IF(ROW()=ROW(D532),C535,INDEX(E532:E545,ROW()-ROW(D532)))</f>
        <v/>
      </c>
      <c r="E535" s="114" t="str">
        <f>IF(OR(D535="",C534="",C534&lt;=0,F535=""),"",TRIM(MID(D535,LEN(F535)+1+IF(MID(D535,LEN(F535)+1,1)=" ",1,0),99999)))</f>
        <v/>
      </c>
      <c r="F535" s="59" t="str">
        <f>IF(OR(G535="",G535=0,G535="0"),"",IF(LEN(G535)&lt;=C534,G535,IF(LEN(SUBSTITUTE(H535," ",""))=C534+1,LEFT(G535,C534),LEFT(G535,FIND("§",SUBSTITUTE(H535," ","§",LEN(H535)-LEN(SUBSTITUTE(H535," ",""))))-1))))</f>
        <v/>
      </c>
      <c r="G535" s="59" t="str">
        <f t="shared" si="14"/>
        <v/>
      </c>
      <c r="H535" s="59" t="str">
        <f>IF(OR(G535="",G535=0,G535="0"),"",LEFT(G535,C534+1))</f>
        <v/>
      </c>
      <c r="I535" s="117" t="str">
        <f>IF(LEN(TRIM(J535))&gt;0,MAX(I13:I534)+1,"")</f>
        <v/>
      </c>
      <c r="J535" s="146"/>
      <c r="K535" s="142"/>
      <c r="L535" s="142"/>
      <c r="M535" s="243"/>
      <c r="W535" s="3">
        <v>1</v>
      </c>
    </row>
    <row r="536" spans="2:23" ht="21" customHeight="1">
      <c r="B536" s="286"/>
      <c r="C536" s="123" t="str">
        <f>TRIM(SUBSTITUTE(SUBSTITUTE(SUBSTITUTE(SUBSTITUTE(SUBSTITUTE(SUBSTITUTE(SUBSTITUTE(SUBSTITUTE(SUBSTITUTE(SUBSTITUTE(C533,","," "),";"," "),":"," "),"!"," "),"?"," "),"…"," "),"»"," "),"«"," "),"/"," "),"."," "))</f>
        <v/>
      </c>
      <c r="D536" s="59" t="str" cm="1">
        <f t="array" ref="D536">IF(ROW()=ROW(D532),C535,INDEX(E532:E545,ROW()-ROW(D532)))</f>
        <v/>
      </c>
      <c r="E536" s="114" t="str">
        <f>IF(OR(D536="",C534="",C534&lt;=0,F536=""),"",TRIM(MID(D536,LEN(F536)+1+IF(MID(D536,LEN(F536)+1,1)=" ",1,0),99999)))</f>
        <v/>
      </c>
      <c r="F536" s="59" t="str">
        <f>IF(OR(G536="",G536=0,G536="0"),"",IF(LEN(G536)&lt;=C534,G536,IF(LEN(SUBSTITUTE(H536," ",""))=C534+1,LEFT(G536,C534),LEFT(G536,FIND("§",SUBSTITUTE(H536," ","§",LEN(H536)-LEN(SUBSTITUTE(H536," ",""))))-1))))</f>
        <v/>
      </c>
      <c r="G536" s="59" t="str">
        <f t="shared" si="14"/>
        <v/>
      </c>
      <c r="H536" s="59" t="str">
        <f>IF(OR(G536="",G536=0,G536="0"),"",LEFT(G536,C534+1))</f>
        <v/>
      </c>
      <c r="I536" s="117" t="str">
        <f>IF(LEN(TRIM(J536))&gt;0,MAX(I13:I535)+1,"")</f>
        <v/>
      </c>
      <c r="J536" s="146"/>
      <c r="K536" s="142"/>
      <c r="L536" s="142"/>
      <c r="M536" s="243"/>
      <c r="W536" s="3">
        <v>1</v>
      </c>
    </row>
    <row r="537" spans="2:23" ht="21" customHeight="1">
      <c r="B537" s="286"/>
      <c r="C537" s="59" t="str">
        <f>TRIM(SUBSTITUTE(SUBSTITUTE(SUBSTITUTE(SUBSTITUTE(SUBSTITUTE(SUBSTITUTE(SUBSTITUTE(SUBSTITUTE(C536,"("," "),")"," "),CHAR(34)," "),"-"," "),"_"," "),"&lt;"," "),"&gt;"," "),"="," "))</f>
        <v/>
      </c>
      <c r="D537" s="59" t="str" cm="1">
        <f t="array" ref="D537">IF(ROW()=ROW(D532),C535,INDEX(E532:E545,ROW()-ROW(D532)))</f>
        <v/>
      </c>
      <c r="E537" s="114" t="str">
        <f>IF(OR(D537="",C534="",C534&lt;=0,F537=""),"",TRIM(MID(D537,LEN(F537)+1+IF(MID(D537,LEN(F537)+1,1)=" ",1,0),99999)))</f>
        <v/>
      </c>
      <c r="F537" s="59" t="str">
        <f>IF(OR(G537="",G537=0,G537="0"),"",IF(LEN(G537)&lt;=C534,G537,IF(LEN(SUBSTITUTE(H537," ",""))=C534+1,LEFT(G537,C534),LEFT(G537,FIND("§",SUBSTITUTE(H537," ","§",LEN(H537)-LEN(SUBSTITUTE(H537," ",""))))-1))))</f>
        <v/>
      </c>
      <c r="G537" s="59" t="str">
        <f t="shared" si="14"/>
        <v/>
      </c>
      <c r="H537" s="59" t="str">
        <f>IF(OR(G537="",G537=0,G537="0"),"",LEFT(G537,C534+1))</f>
        <v/>
      </c>
      <c r="I537" s="117" t="str">
        <f>IF(LEN(TRIM(J537))&gt;0,MAX(I13:I536)+1,"")</f>
        <v/>
      </c>
      <c r="J537" s="146"/>
      <c r="K537" s="142"/>
      <c r="L537" s="142"/>
      <c r="M537" s="243"/>
      <c r="W537" s="3">
        <v>1</v>
      </c>
    </row>
    <row r="538" spans="2:23" ht="21" customHeight="1">
      <c r="B538" s="286"/>
      <c r="C538" s="70" t="str">
        <f>TRIM(SUBSTITUTE(SUBSTITUTE(SUBSTITUTE(SUBSTITUTE(C537,"►"," "),"▼"," "),"▲"," "),"◄"," "))</f>
        <v/>
      </c>
      <c r="D538" s="59" t="str" cm="1">
        <f t="array" ref="D538">IF(ROW()=ROW(D532),C535,INDEX(E532:E545,ROW()-ROW(D532)))</f>
        <v/>
      </c>
      <c r="E538" s="114" t="str">
        <f>IF(OR(D538="",C534="",C534&lt;=0,F538=""),"",TRIM(MID(D538,LEN(F538)+1+IF(MID(D538,LEN(F538)+1,1)=" ",1,0),99999)))</f>
        <v/>
      </c>
      <c r="F538" s="59" t="str">
        <f>IF(OR(G538="",G538=0,G538="0"),"",IF(LEN(G538)&lt;=C534,G538,IF(LEN(SUBSTITUTE(H538," ",""))=C534+1,LEFT(G538,C534),LEFT(G538,FIND("§",SUBSTITUTE(H538," ","§",LEN(H538)-LEN(SUBSTITUTE(H538," ",""))))-1))))</f>
        <v/>
      </c>
      <c r="G538" s="59" t="str">
        <f t="shared" si="14"/>
        <v/>
      </c>
      <c r="H538" s="59" t="str">
        <f>IF(OR(G538="",G538=0,G538="0"),"",LEFT(G538,C534+1))</f>
        <v/>
      </c>
      <c r="I538" s="117" t="str">
        <f>IF(LEN(TRIM(J538))&gt;0,MAX(I13:I537)+1,"")</f>
        <v/>
      </c>
      <c r="J538" s="146"/>
      <c r="K538" s="142"/>
      <c r="L538" s="142"/>
      <c r="M538" s="243"/>
      <c r="W538" s="3">
        <v>1</v>
      </c>
    </row>
    <row r="539" spans="2:23" ht="21" customHeight="1">
      <c r="B539" s="286"/>
      <c r="C539" s="70" t="str">
        <f>TRIM(SUBSTITUTE(SUBSTITUTE(C538,"“"," "),"”"," "))</f>
        <v/>
      </c>
      <c r="D539" s="59" t="str" cm="1">
        <f t="array" ref="D539">IF(ROW()=ROW(D532),C535,INDEX(E532:E545,ROW()-ROW(D532)))</f>
        <v/>
      </c>
      <c r="E539" s="114" t="str">
        <f>IF(OR(D539="",C534="",C534&lt;=0,F539=""),"",TRIM(MID(D539,LEN(F539)+1+IF(MID(D539,LEN(F539)+1,1)=" ",1,0),99999)))</f>
        <v/>
      </c>
      <c r="F539" s="59" t="str">
        <f>IF(OR(G539="",G539=0,G539="0"),"",IF(LEN(G539)&lt;=C534,G539,IF(LEN(SUBSTITUTE(H539," ",""))=C534+1,LEFT(G539,C534),LEFT(G539,FIND("§",SUBSTITUTE(H539," ","§",LEN(H539)-LEN(SUBSTITUTE(H539," ",""))))-1))))</f>
        <v/>
      </c>
      <c r="G539" s="59" t="str">
        <f t="shared" si="14"/>
        <v/>
      </c>
      <c r="H539" s="59" t="str">
        <f>IF(OR(G539="",G539=0,G539="0"),"",LEFT(G539,C534+1))</f>
        <v/>
      </c>
      <c r="I539" s="117" t="str">
        <f>IF(LEN(TRIM(J539))&gt;0,MAX(I13:I538)+1,"")</f>
        <v/>
      </c>
      <c r="J539" s="146"/>
      <c r="K539" s="142"/>
      <c r="L539" s="142"/>
      <c r="M539" s="243"/>
      <c r="W539" s="3">
        <v>1</v>
      </c>
    </row>
    <row r="540" spans="2:23" ht="21" customHeight="1">
      <c r="B540" s="286"/>
      <c r="C540" s="70"/>
      <c r="D540" s="59" t="str" cm="1">
        <f t="array" ref="D540">IF(ROW()=ROW(D532),C535,INDEX(E532:E545,ROW()-ROW(D532)))</f>
        <v/>
      </c>
      <c r="E540" s="114" t="str">
        <f>IF(OR(D540="",C534="",C534&lt;=0,F540=""),"",TRIM(MID(D540,LEN(F540)+1+IF(MID(D540,LEN(F540)+1,1)=" ",1,0),99999)))</f>
        <v/>
      </c>
      <c r="F540" s="59" t="str">
        <f>IF(OR(G540="",G540=0,G540="0"),"",IF(LEN(G540)&lt;=C534,G540,IF(LEN(SUBSTITUTE(H540," ",""))=C534+1,LEFT(G540,C534),LEFT(G540,FIND("§",SUBSTITUTE(H540," ","§",LEN(H540)-LEN(SUBSTITUTE(H540," ",""))))-1))))</f>
        <v/>
      </c>
      <c r="G540" s="59" t="str">
        <f t="shared" si="14"/>
        <v/>
      </c>
      <c r="H540" s="59" t="str">
        <f>IF(OR(G540="",G540=0,G540="0"),"",LEFT(G540,C534+1))</f>
        <v/>
      </c>
      <c r="I540" s="117" t="str">
        <f>IF(LEN(TRIM(J540))&gt;0,MAX(I13:I539)+1,"")</f>
        <v/>
      </c>
      <c r="J540" s="146"/>
      <c r="K540" s="142"/>
      <c r="L540" s="142"/>
      <c r="M540" s="243"/>
      <c r="W540" s="3">
        <v>1</v>
      </c>
    </row>
    <row r="541" spans="2:23" ht="21" customHeight="1">
      <c r="B541" s="286"/>
      <c r="C541" s="70"/>
      <c r="D541" s="59" t="str" cm="1">
        <f t="array" ref="D541">IF(ROW()=ROW(D532),C535,INDEX(E532:E545,ROW()-ROW(D532)))</f>
        <v/>
      </c>
      <c r="E541" s="114" t="str">
        <f>IF(OR(D541="",C534="",C534&lt;=0,F541=""),"",TRIM(MID(D541,LEN(F541)+1+IF(MID(D541,LEN(F541)+1,1)=" ",1,0),99999)))</f>
        <v/>
      </c>
      <c r="F541" s="59" t="str">
        <f>IF(OR(G541="",G541=0,G541="0"),"",IF(LEN(G541)&lt;=C534,G541,IF(LEN(SUBSTITUTE(H541," ",""))=C534+1,LEFT(G541,C534),LEFT(G541,FIND("§",SUBSTITUTE(H541," ","§",LEN(H541)-LEN(SUBSTITUTE(H541," ",""))))-1))))</f>
        <v/>
      </c>
      <c r="G541" s="59" t="str">
        <f t="shared" si="14"/>
        <v/>
      </c>
      <c r="H541" s="59" t="str">
        <f>IF(OR(G541="",G541=0,G541="0"),"",LEFT(G541,C534+1))</f>
        <v/>
      </c>
      <c r="I541" s="117" t="str">
        <f>IF(LEN(TRIM(J541))&gt;0,MAX(I13:I540)+1,"")</f>
        <v/>
      </c>
      <c r="J541" s="146"/>
      <c r="K541" s="142"/>
      <c r="L541" s="142"/>
      <c r="M541" s="243"/>
      <c r="W541" s="3">
        <v>1</v>
      </c>
    </row>
    <row r="542" spans="2:23" ht="21" customHeight="1">
      <c r="B542" s="286"/>
      <c r="C542" s="70"/>
      <c r="D542" s="59" t="str" cm="1">
        <f t="array" ref="D542">IF(ROW()=ROW(D532),C535,INDEX(E532:E545,ROW()-ROW(D532)))</f>
        <v/>
      </c>
      <c r="E542" s="114" t="str">
        <f>IF(OR(D542="",C534="",C534&lt;=0,F542=""),"",TRIM(MID(D542,LEN(F542)+1+IF(MID(D542,LEN(F542)+1,1)=" ",1,0),99999)))</f>
        <v/>
      </c>
      <c r="F542" s="59" t="str">
        <f>IF(OR(G542="",G542=0,G542="0"),"",IF(LEN(G542)&lt;=C534,G542,IF(LEN(SUBSTITUTE(H542," ",""))=C534+1,LEFT(G542,C534),LEFT(G542,FIND("§",SUBSTITUTE(H542," ","§",LEN(H542)-LEN(SUBSTITUTE(H542," ",""))))-1))))</f>
        <v/>
      </c>
      <c r="G542" s="59" t="str">
        <f t="shared" si="14"/>
        <v/>
      </c>
      <c r="H542" s="59" t="str">
        <f>IF(OR(G542="",G542=0,G542="0"),"",LEFT(G542,C534+1))</f>
        <v/>
      </c>
      <c r="I542" s="117" t="str">
        <f>IF(LEN(TRIM(J542))&gt;0,MAX(I13:I541)+1,"")</f>
        <v/>
      </c>
      <c r="J542" s="146"/>
      <c r="K542" s="142"/>
      <c r="L542" s="142"/>
      <c r="M542" s="243"/>
      <c r="W542" s="3">
        <v>1</v>
      </c>
    </row>
    <row r="543" spans="2:23" ht="21" customHeight="1">
      <c r="B543" s="286"/>
      <c r="C543" s="70"/>
      <c r="D543" s="59" t="str" cm="1">
        <f t="array" ref="D543">IF(ROW()=ROW(D532),C535,INDEX(E532:E545,ROW()-ROW(D532)))</f>
        <v/>
      </c>
      <c r="E543" s="114" t="str">
        <f>IF(OR(D543="",C534="",C534&lt;=0,F543=""),"",TRIM(MID(D543,LEN(F543)+1+IF(MID(D543,LEN(F543)+1,1)=" ",1,0),99999)))</f>
        <v/>
      </c>
      <c r="F543" s="59" t="str">
        <f>IF(OR(G543="",G543=0,G543="0"),"",IF(LEN(G543)&lt;=C534,G543,IF(LEN(SUBSTITUTE(H543," ",""))=C534+1,LEFT(G543,C534),LEFT(G543,FIND("§",SUBSTITUTE(H543," ","§",LEN(H543)-LEN(SUBSTITUTE(H543," ",""))))-1))))</f>
        <v/>
      </c>
      <c r="G543" s="59" t="str">
        <f t="shared" si="14"/>
        <v/>
      </c>
      <c r="H543" s="59" t="str">
        <f>IF(OR(G543="",G543=0,G543="0"),"",LEFT(G543,C534+1))</f>
        <v/>
      </c>
      <c r="I543" s="117" t="str">
        <f>IF(LEN(TRIM(J543))&gt;0,MAX(I13:I542)+1,"")</f>
        <v/>
      </c>
      <c r="J543" s="146"/>
      <c r="K543" s="142"/>
      <c r="L543" s="142"/>
      <c r="M543" s="243"/>
      <c r="W543" s="3">
        <v>1</v>
      </c>
    </row>
    <row r="544" spans="2:23" ht="21" customHeight="1">
      <c r="B544" s="286"/>
      <c r="C544" s="70"/>
      <c r="D544" s="59" t="str" cm="1">
        <f t="array" ref="D544">IF(ROW()=ROW(D532),C535,INDEX(E532:E545,ROW()-ROW(D532)))</f>
        <v/>
      </c>
      <c r="E544" s="114" t="str">
        <f>IF(OR(D544="",C534="",C534&lt;=0,F544=""),"",TRIM(MID(D544,LEN(F544)+1+IF(MID(D544,LEN(F544)+1,1)=" ",1,0),99999)))</f>
        <v/>
      </c>
      <c r="F544" s="59" t="str">
        <f>IF(OR(G544="",G544=0,G544="0"),"",IF(LEN(G544)&lt;=C534,G544,IF(LEN(SUBSTITUTE(H544," ",""))=C534+1,LEFT(G544,C534),LEFT(G544,FIND("§",SUBSTITUTE(H544," ","§",LEN(H544)-LEN(SUBSTITUTE(H544," ",""))))-1))))</f>
        <v/>
      </c>
      <c r="G544" s="59" t="str">
        <f t="shared" si="14"/>
        <v/>
      </c>
      <c r="H544" s="59" t="str">
        <f>IF(OR(G544="",G544=0,G544="0"),"",LEFT(G544,C534+1))</f>
        <v/>
      </c>
      <c r="I544" s="117" t="str">
        <f>IF(LEN(TRIM(J544))&gt;0,MAX(I13:I543)+1,"")</f>
        <v/>
      </c>
      <c r="J544" s="146"/>
      <c r="K544" s="142"/>
      <c r="L544" s="142"/>
      <c r="M544" s="243"/>
      <c r="W544" s="3">
        <v>1</v>
      </c>
    </row>
    <row r="545" spans="2:23" ht="21" customHeight="1">
      <c r="B545" s="286"/>
      <c r="C545" s="70"/>
      <c r="D545" s="59" t="str" cm="1">
        <f t="array" ref="D545">IF(ROW()=ROW(D532),C535,INDEX(E532:E545,ROW()-ROW(D532)))</f>
        <v/>
      </c>
      <c r="E545" s="114" t="str">
        <f>IF(OR(D545="",C534="",C534&lt;=0,F545=""),"",TRIM(MID(D545,LEN(F545)+1+IF(MID(D545,LEN(F545)+1,1)=" ",1,0),99999)))</f>
        <v/>
      </c>
      <c r="F545" s="59" t="str">
        <f>IF(OR(G545="",G545=0,G545="0"),"",IF(LEN(G545)&lt;=C534,G545,IF(LEN(SUBSTITUTE(H545," ",""))=C534+1,LEFT(G545,C534),LEFT(G545,FIND("§",SUBSTITUTE(H545," ","§",LEN(H545)-LEN(SUBSTITUTE(H545," ",""))))-1))))</f>
        <v/>
      </c>
      <c r="G545" s="59" t="str">
        <f t="shared" si="14"/>
        <v/>
      </c>
      <c r="H545" s="59" t="str">
        <f>IF(OR(G545="",G545=0,G545="0"),"",LEFT(G545,C534+1))</f>
        <v/>
      </c>
      <c r="I545" s="117" t="str">
        <f>IF(LEN(TRIM(J545))&gt;0,MAX(I13:I544)+1,"")</f>
        <v/>
      </c>
      <c r="J545" s="146"/>
      <c r="K545" s="142"/>
      <c r="L545" s="142"/>
      <c r="M545" s="243"/>
      <c r="W545" s="3">
        <v>1</v>
      </c>
    </row>
    <row r="546" spans="2:23" ht="21" customHeight="1">
      <c r="B546" s="286"/>
      <c r="C546" s="113" t="str">
        <f>IF(TRIM(SUBSTITUTE(K52,CHAR(160),""))="","",K52)</f>
        <v/>
      </c>
      <c r="D546" s="59" t="str" cm="1">
        <f t="array" ref="D546">IF(ROW()=ROW(D546),C549,INDEX(E546:E559,ROW()-ROW(D546)))</f>
        <v/>
      </c>
      <c r="E546" s="114" t="str">
        <f>IF(OR(D546="",C548="",C548&lt;=0,F546=""),"",TRIM(MID(D546,LEN(F546)+1+IF(MID(D546,LEN(F546)+1,1)=" ",1,0),99999)))</f>
        <v/>
      </c>
      <c r="F546" s="59" t="str">
        <f>IF(OR(G546="",G546=0,G546="0"),"",IF(LEN(G546)&lt;=C548,G546,IF(LEN(SUBSTITUTE(H546," ",""))=C548+1,LEFT(G546,C548),LEFT(G546,FIND("§",SUBSTITUTE(H546," ","§",LEN(H546)-LEN(SUBSTITUTE(H546," ",""))))-1))))</f>
        <v/>
      </c>
      <c r="G546" s="59" t="str">
        <f t="shared" si="14"/>
        <v/>
      </c>
      <c r="H546" s="59" t="str">
        <f>IF(OR(G546="",G546=0,G546="0"),"",LEFT(G546,C548+1))</f>
        <v/>
      </c>
      <c r="I546" s="117" t="str">
        <f>IF(LEN(TRIM(J546))&gt;0,MAX(I13:I545)+1,"")</f>
        <v/>
      </c>
      <c r="J546" s="146"/>
      <c r="K546" s="142"/>
      <c r="L546" s="142"/>
      <c r="M546" s="243"/>
      <c r="W546" s="3">
        <v>1</v>
      </c>
    </row>
    <row r="547" spans="2:23" ht="21" customHeight="1">
      <c r="B547" s="286"/>
      <c r="C547" s="70" t="str">
        <f>TRIM(SUBSTITUTE(SUBSTITUTE(SUBSTITUTE(SUBSTITUTE(SUBSTITUTE(SUBSTITUTE(SUBSTITUTE(SUBSTITUTE(SUBSTITUTE(CLEAN(IF(OR(LEFT(C546,1)="-",LEFT(C546,1)="="),MID(C546,2,99999),C546)),"—","-"),"–","-"),CHAR(160)," "),CHAR(9)," "),CHAR(13)," "),CHAR(10)," ")," "," ")," "," ")," "," "))</f>
        <v/>
      </c>
      <c r="D547" s="59" t="str" cm="1">
        <f t="array" ref="D547">IF(ROW()=ROW(D546),C549,INDEX(E546:E559,ROW()-ROW(D546)))</f>
        <v/>
      </c>
      <c r="E547" s="114" t="str">
        <f>IF(OR(D547="",C548="",C548&lt;=0,F547=""),"",TRIM(MID(D547,LEN(F547)+1+IF(MID(D547,LEN(F547)+1,1)=" ",1,0),99999)))</f>
        <v/>
      </c>
      <c r="F547" s="59" t="str">
        <f>IF(OR(G547="",G547=0,G547="0"),"",IF(LEN(G547)&lt;=C548,G547,IF(LEN(SUBSTITUTE(H547," ",""))=C548+1,LEFT(G547,C548),LEFT(G547,FIND("§",SUBSTITUTE(H547," ","§",LEN(H547)-LEN(SUBSTITUTE(H547," ",""))))-1))))</f>
        <v/>
      </c>
      <c r="G547" s="59" t="str">
        <f t="shared" si="14"/>
        <v/>
      </c>
      <c r="H547" s="59" t="str">
        <f>IF(OR(G547="",G547=0,G547="0"),"",LEFT(G547,C548+1))</f>
        <v/>
      </c>
      <c r="I547" s="117" t="str">
        <f>IF(LEN(TRIM(J547))&gt;0,MAX(I13:I546)+1,"")</f>
        <v/>
      </c>
      <c r="J547" s="146"/>
      <c r="K547" s="142"/>
      <c r="L547" s="142"/>
      <c r="M547" s="243"/>
      <c r="W547" s="3">
        <v>1</v>
      </c>
    </row>
    <row r="548" spans="2:23" ht="21" customHeight="1">
      <c r="B548" s="286"/>
      <c r="C548" s="121">
        <f>C11</f>
        <v>120</v>
      </c>
      <c r="D548" s="59" t="str" cm="1">
        <f t="array" ref="D548">IF(ROW()=ROW(D546),C549,INDEX(E546:E559,ROW()-ROW(D546)))</f>
        <v/>
      </c>
      <c r="E548" s="114" t="str">
        <f>IF(OR(D548="",C548="",C548&lt;=0,F548=""),"",TRIM(MID(D548,LEN(F548)+1+IF(MID(D548,LEN(F548)+1,1)=" ",1,0),99999)))</f>
        <v/>
      </c>
      <c r="F548" s="59" t="str">
        <f>IF(OR(G548="",G548=0,G548="0"),"",IF(LEN(G548)&lt;=C548,G548,IF(LEN(SUBSTITUTE(H548," ",""))=C548+1,LEFT(G548,C548),LEFT(G548,FIND("§",SUBSTITUTE(H548," ","§",LEN(H548)-LEN(SUBSTITUTE(H548," ",""))))-1))))</f>
        <v/>
      </c>
      <c r="G548" s="59" t="str">
        <f t="shared" si="14"/>
        <v/>
      </c>
      <c r="H548" s="59" t="str">
        <f>IF(OR(G548="",G548=0,G548="0"),"",LEFT(G548,C548+1))</f>
        <v/>
      </c>
      <c r="I548" s="117" t="str">
        <f>IF(LEN(TRIM(J548))&gt;0,MAX(I13:I547)+1,"")</f>
        <v/>
      </c>
      <c r="J548" s="146"/>
      <c r="K548" s="142"/>
      <c r="L548" s="142"/>
      <c r="M548" s="243"/>
      <c r="W548" s="3">
        <v>1</v>
      </c>
    </row>
    <row r="549" spans="2:23" ht="21" customHeight="1">
      <c r="B549" s="286"/>
      <c r="C549" s="70" t="str">
        <f>IF(UPPER(TRIM(C12))="X",C553,C547)</f>
        <v/>
      </c>
      <c r="D549" s="59" t="str" cm="1">
        <f t="array" ref="D549">IF(ROW()=ROW(D546),C549,INDEX(E546:E559,ROW()-ROW(D546)))</f>
        <v/>
      </c>
      <c r="E549" s="114" t="str">
        <f>IF(OR(D549="",C548="",C548&lt;=0,F549=""),"",TRIM(MID(D549,LEN(F549)+1+IF(MID(D549,LEN(F549)+1,1)=" ",1,0),99999)))</f>
        <v/>
      </c>
      <c r="F549" s="59" t="str">
        <f>IF(OR(G549="",G549=0,G549="0"),"",IF(LEN(G549)&lt;=C548,G549,IF(LEN(SUBSTITUTE(H549," ",""))=C548+1,LEFT(G549,C548),LEFT(G549,FIND("§",SUBSTITUTE(H549," ","§",LEN(H549)-LEN(SUBSTITUTE(H549," ",""))))-1))))</f>
        <v/>
      </c>
      <c r="G549" s="59" t="str">
        <f t="shared" si="14"/>
        <v/>
      </c>
      <c r="H549" s="59" t="str">
        <f>IF(OR(G549="",G549=0,G549="0"),"",LEFT(G549,C548+1))</f>
        <v/>
      </c>
      <c r="I549" s="117" t="str">
        <f>IF(LEN(TRIM(J549))&gt;0,MAX(I13:I548)+1,"")</f>
        <v/>
      </c>
      <c r="J549" s="146"/>
      <c r="K549" s="142"/>
      <c r="L549" s="142"/>
      <c r="M549" s="243"/>
      <c r="W549" s="3">
        <v>1</v>
      </c>
    </row>
    <row r="550" spans="2:23" ht="21" customHeight="1">
      <c r="B550" s="286"/>
      <c r="C550" s="123" t="str">
        <f>TRIM(SUBSTITUTE(SUBSTITUTE(SUBSTITUTE(SUBSTITUTE(SUBSTITUTE(SUBSTITUTE(SUBSTITUTE(SUBSTITUTE(SUBSTITUTE(SUBSTITUTE(C547,","," "),";"," "),":"," "),"!"," "),"?"," "),"…"," "),"»"," "),"«"," "),"/"," "),"."," "))</f>
        <v/>
      </c>
      <c r="D550" s="59" t="str" cm="1">
        <f t="array" ref="D550">IF(ROW()=ROW(D546),C549,INDEX(E546:E559,ROW()-ROW(D546)))</f>
        <v/>
      </c>
      <c r="E550" s="114" t="str">
        <f>IF(OR(D550="",C548="",C548&lt;=0,F550=""),"",TRIM(MID(D550,LEN(F550)+1+IF(MID(D550,LEN(F550)+1,1)=" ",1,0),99999)))</f>
        <v/>
      </c>
      <c r="F550" s="59" t="str">
        <f>IF(OR(G550="",G550=0,G550="0"),"",IF(LEN(G550)&lt;=C548,G550,IF(LEN(SUBSTITUTE(H550," ",""))=C548+1,LEFT(G550,C548),LEFT(G550,FIND("§",SUBSTITUTE(H550," ","§",LEN(H550)-LEN(SUBSTITUTE(H550," ",""))))-1))))</f>
        <v/>
      </c>
      <c r="G550" s="59" t="str">
        <f t="shared" si="14"/>
        <v/>
      </c>
      <c r="H550" s="59" t="str">
        <f>IF(OR(G550="",G550=0,G550="0"),"",LEFT(G550,C548+1))</f>
        <v/>
      </c>
      <c r="I550" s="117" t="str">
        <f>IF(LEN(TRIM(J550))&gt;0,MAX(I13:I549)+1,"")</f>
        <v/>
      </c>
      <c r="J550" s="146"/>
      <c r="K550" s="142"/>
      <c r="L550" s="142"/>
      <c r="M550" s="243"/>
      <c r="W550" s="3">
        <v>1</v>
      </c>
    </row>
    <row r="551" spans="2:23" ht="21" customHeight="1">
      <c r="B551" s="286"/>
      <c r="C551" s="59" t="str">
        <f>TRIM(SUBSTITUTE(SUBSTITUTE(SUBSTITUTE(SUBSTITUTE(SUBSTITUTE(SUBSTITUTE(SUBSTITUTE(SUBSTITUTE(C550,"("," "),")"," "),CHAR(34)," "),"-"," "),"_"," "),"&lt;"," "),"&gt;"," "),"="," "))</f>
        <v/>
      </c>
      <c r="D551" s="59" t="str" cm="1">
        <f t="array" ref="D551">IF(ROW()=ROW(D546),C549,INDEX(E546:E559,ROW()-ROW(D546)))</f>
        <v/>
      </c>
      <c r="E551" s="114" t="str">
        <f>IF(OR(D551="",C548="",C548&lt;=0,F551=""),"",TRIM(MID(D551,LEN(F551)+1+IF(MID(D551,LEN(F551)+1,1)=" ",1,0),99999)))</f>
        <v/>
      </c>
      <c r="F551" s="59" t="str">
        <f>IF(OR(G551="",G551=0,G551="0"),"",IF(LEN(G551)&lt;=C548,G551,IF(LEN(SUBSTITUTE(H551," ",""))=C548+1,LEFT(G551,C548),LEFT(G551,FIND("§",SUBSTITUTE(H551," ","§",LEN(H551)-LEN(SUBSTITUTE(H551," ",""))))-1))))</f>
        <v/>
      </c>
      <c r="G551" s="59" t="str">
        <f t="shared" si="14"/>
        <v/>
      </c>
      <c r="H551" s="59" t="str">
        <f>IF(OR(G551="",G551=0,G551="0"),"",LEFT(G551,C548+1))</f>
        <v/>
      </c>
      <c r="I551" s="117" t="str">
        <f>IF(LEN(TRIM(J551))&gt;0,MAX(I13:I550)+1,"")</f>
        <v/>
      </c>
      <c r="J551" s="146"/>
      <c r="K551" s="142"/>
      <c r="L551" s="142"/>
      <c r="M551" s="243"/>
      <c r="W551" s="3">
        <v>1</v>
      </c>
    </row>
    <row r="552" spans="2:23" ht="21" customHeight="1">
      <c r="B552" s="286"/>
      <c r="C552" s="70" t="str">
        <f>TRIM(SUBSTITUTE(SUBSTITUTE(SUBSTITUTE(SUBSTITUTE(C551,"►"," "),"▼"," "),"▲"," "),"◄"," "))</f>
        <v/>
      </c>
      <c r="D552" s="59" t="str" cm="1">
        <f t="array" ref="D552">IF(ROW()=ROW(D546),C549,INDEX(E546:E559,ROW()-ROW(D546)))</f>
        <v/>
      </c>
      <c r="E552" s="114" t="str">
        <f>IF(OR(D552="",C548="",C548&lt;=0,F552=""),"",TRIM(MID(D552,LEN(F552)+1+IF(MID(D552,LEN(F552)+1,1)=" ",1,0),99999)))</f>
        <v/>
      </c>
      <c r="F552" s="59" t="str">
        <f>IF(OR(G552="",G552=0,G552="0"),"",IF(LEN(G552)&lt;=C548,G552,IF(LEN(SUBSTITUTE(H552," ",""))=C548+1,LEFT(G552,C548),LEFT(G552,FIND("§",SUBSTITUTE(H552," ","§",LEN(H552)-LEN(SUBSTITUTE(H552," ",""))))-1))))</f>
        <v/>
      </c>
      <c r="G552" s="59" t="str">
        <f t="shared" si="14"/>
        <v/>
      </c>
      <c r="H552" s="59" t="str">
        <f>IF(OR(G552="",G552=0,G552="0"),"",LEFT(G552,C548+1))</f>
        <v/>
      </c>
      <c r="I552" s="117" t="str">
        <f>IF(LEN(TRIM(J552))&gt;0,MAX(I13:I551)+1,"")</f>
        <v/>
      </c>
      <c r="J552" s="146"/>
      <c r="K552" s="142"/>
      <c r="L552" s="142"/>
      <c r="M552" s="243"/>
      <c r="W552" s="3">
        <v>1</v>
      </c>
    </row>
    <row r="553" spans="2:23" ht="21" customHeight="1">
      <c r="B553" s="286"/>
      <c r="C553" s="70" t="str">
        <f>TRIM(SUBSTITUTE(SUBSTITUTE(C552,"“"," "),"”"," "))</f>
        <v/>
      </c>
      <c r="D553" s="59" t="str" cm="1">
        <f t="array" ref="D553">IF(ROW()=ROW(D546),C549,INDEX(E546:E559,ROW()-ROW(D546)))</f>
        <v/>
      </c>
      <c r="E553" s="114" t="str">
        <f>IF(OR(D553="",C548="",C548&lt;=0,F553=""),"",TRIM(MID(D553,LEN(F553)+1+IF(MID(D553,LEN(F553)+1,1)=" ",1,0),99999)))</f>
        <v/>
      </c>
      <c r="F553" s="59" t="str">
        <f>IF(OR(G553="",G553=0,G553="0"),"",IF(LEN(G553)&lt;=C548,G553,IF(LEN(SUBSTITUTE(H553," ",""))=C548+1,LEFT(G553,C548),LEFT(G553,FIND("§",SUBSTITUTE(H553," ","§",LEN(H553)-LEN(SUBSTITUTE(H553," ",""))))-1))))</f>
        <v/>
      </c>
      <c r="G553" s="59" t="str">
        <f t="shared" si="14"/>
        <v/>
      </c>
      <c r="H553" s="59" t="str">
        <f>IF(OR(G553="",G553=0,G553="0"),"",LEFT(G553,C548+1))</f>
        <v/>
      </c>
      <c r="I553" s="117" t="str">
        <f>IF(LEN(TRIM(J553))&gt;0,MAX(I13:I552)+1,"")</f>
        <v/>
      </c>
      <c r="J553" s="146"/>
      <c r="K553" s="142"/>
      <c r="L553" s="142"/>
      <c r="M553" s="243"/>
      <c r="W553" s="3">
        <v>1</v>
      </c>
    </row>
    <row r="554" spans="2:23" ht="21" customHeight="1">
      <c r="B554" s="286"/>
      <c r="C554" s="70"/>
      <c r="D554" s="59" t="str" cm="1">
        <f t="array" ref="D554">IF(ROW()=ROW(D546),C549,INDEX(E546:E559,ROW()-ROW(D546)))</f>
        <v/>
      </c>
      <c r="E554" s="114" t="str">
        <f>IF(OR(D554="",C548="",C548&lt;=0,F554=""),"",TRIM(MID(D554,LEN(F554)+1+IF(MID(D554,LEN(F554)+1,1)=" ",1,0),99999)))</f>
        <v/>
      </c>
      <c r="F554" s="59" t="str">
        <f>IF(OR(G554="",G554=0,G554="0"),"",IF(LEN(G554)&lt;=C548,G554,IF(LEN(SUBSTITUTE(H554," ",""))=C548+1,LEFT(G554,C548),LEFT(G554,FIND("§",SUBSTITUTE(H554," ","§",LEN(H554)-LEN(SUBSTITUTE(H554," ",""))))-1))))</f>
        <v/>
      </c>
      <c r="G554" s="59" t="str">
        <f t="shared" si="14"/>
        <v/>
      </c>
      <c r="H554" s="59" t="str">
        <f>IF(OR(G554="",G554=0,G554="0"),"",LEFT(G554,C548+1))</f>
        <v/>
      </c>
      <c r="I554" s="117" t="str">
        <f>IF(LEN(TRIM(J554))&gt;0,MAX(I13:I553)+1,"")</f>
        <v/>
      </c>
      <c r="J554" s="146"/>
      <c r="K554" s="142"/>
      <c r="L554" s="142"/>
      <c r="M554" s="243"/>
      <c r="W554" s="3">
        <v>1</v>
      </c>
    </row>
    <row r="555" spans="2:23" ht="21" customHeight="1">
      <c r="B555" s="286"/>
      <c r="C555" s="70"/>
      <c r="D555" s="59" t="str" cm="1">
        <f t="array" ref="D555">IF(ROW()=ROW(D546),C549,INDEX(E546:E559,ROW()-ROW(D546)))</f>
        <v/>
      </c>
      <c r="E555" s="114" t="str">
        <f>IF(OR(D555="",C548="",C548&lt;=0,F555=""),"",TRIM(MID(D555,LEN(F555)+1+IF(MID(D555,LEN(F555)+1,1)=" ",1,0),99999)))</f>
        <v/>
      </c>
      <c r="F555" s="59" t="str">
        <f>IF(OR(G555="",G555=0,G555="0"),"",IF(LEN(G555)&lt;=C548,G555,IF(LEN(SUBSTITUTE(H555," ",""))=C548+1,LEFT(G555,C548),LEFT(G555,FIND("§",SUBSTITUTE(H555," ","§",LEN(H555)-LEN(SUBSTITUTE(H555," ",""))))-1))))</f>
        <v/>
      </c>
      <c r="G555" s="59" t="str">
        <f t="shared" si="14"/>
        <v/>
      </c>
      <c r="H555" s="59" t="str">
        <f>IF(OR(G555="",G555=0,G555="0"),"",LEFT(G555,C548+1))</f>
        <v/>
      </c>
      <c r="I555" s="117" t="str">
        <f>IF(LEN(TRIM(J555))&gt;0,MAX(I13:I554)+1,"")</f>
        <v/>
      </c>
      <c r="J555" s="146"/>
      <c r="K555" s="142"/>
      <c r="L555" s="142"/>
      <c r="M555" s="243"/>
      <c r="W555" s="3">
        <v>1</v>
      </c>
    </row>
    <row r="556" spans="2:23" ht="21" customHeight="1">
      <c r="B556" s="286"/>
      <c r="C556" s="70"/>
      <c r="D556" s="59" t="str" cm="1">
        <f t="array" ref="D556">IF(ROW()=ROW(D546),C549,INDEX(E546:E559,ROW()-ROW(D546)))</f>
        <v/>
      </c>
      <c r="E556" s="114" t="str">
        <f>IF(OR(D556="",C548="",C548&lt;=0,F556=""),"",TRIM(MID(D556,LEN(F556)+1+IF(MID(D556,LEN(F556)+1,1)=" ",1,0),99999)))</f>
        <v/>
      </c>
      <c r="F556" s="59" t="str">
        <f>IF(OR(G556="",G556=0,G556="0"),"",IF(LEN(G556)&lt;=C548,G556,IF(LEN(SUBSTITUTE(H556," ",""))=C548+1,LEFT(G556,C548),LEFT(G556,FIND("§",SUBSTITUTE(H556," ","§",LEN(H556)-LEN(SUBSTITUTE(H556," ",""))))-1))))</f>
        <v/>
      </c>
      <c r="G556" s="59" t="str">
        <f t="shared" si="14"/>
        <v/>
      </c>
      <c r="H556" s="59" t="str">
        <f>IF(OR(G556="",G556=0,G556="0"),"",LEFT(G556,C548+1))</f>
        <v/>
      </c>
      <c r="I556" s="117" t="str">
        <f>IF(LEN(TRIM(J556))&gt;0,MAX(I13:I555)+1,"")</f>
        <v/>
      </c>
      <c r="J556" s="146"/>
      <c r="K556" s="142"/>
      <c r="L556" s="142"/>
      <c r="M556" s="243"/>
      <c r="W556" s="3">
        <v>1</v>
      </c>
    </row>
    <row r="557" spans="2:23" ht="21" customHeight="1">
      <c r="B557" s="286"/>
      <c r="C557" s="70"/>
      <c r="D557" s="59" t="str" cm="1">
        <f t="array" ref="D557">IF(ROW()=ROW(D546),C549,INDEX(E546:E559,ROW()-ROW(D546)))</f>
        <v/>
      </c>
      <c r="E557" s="114" t="str">
        <f>IF(OR(D557="",C548="",C548&lt;=0,F557=""),"",TRIM(MID(D557,LEN(F557)+1+IF(MID(D557,LEN(F557)+1,1)=" ",1,0),99999)))</f>
        <v/>
      </c>
      <c r="F557" s="59" t="str">
        <f>IF(OR(G557="",G557=0,G557="0"),"",IF(LEN(G557)&lt;=C548,G557,IF(LEN(SUBSTITUTE(H557," ",""))=C548+1,LEFT(G557,C548),LEFT(G557,FIND("§",SUBSTITUTE(H557," ","§",LEN(H557)-LEN(SUBSTITUTE(H557," ",""))))-1))))</f>
        <v/>
      </c>
      <c r="G557" s="59" t="str">
        <f t="shared" si="14"/>
        <v/>
      </c>
      <c r="H557" s="59" t="str">
        <f>IF(OR(G557="",G557=0,G557="0"),"",LEFT(G557,C548+1))</f>
        <v/>
      </c>
      <c r="I557" s="117" t="str">
        <f>IF(LEN(TRIM(J557))&gt;0,MAX(I13:I556)+1,"")</f>
        <v/>
      </c>
      <c r="J557" s="146"/>
      <c r="K557" s="142"/>
      <c r="L557" s="142"/>
      <c r="M557" s="243"/>
      <c r="W557" s="3">
        <v>1</v>
      </c>
    </row>
    <row r="558" spans="2:23" ht="21" customHeight="1">
      <c r="B558" s="286"/>
      <c r="C558" s="70"/>
      <c r="D558" s="59" t="str" cm="1">
        <f t="array" ref="D558">IF(ROW()=ROW(D546),C549,INDEX(E546:E559,ROW()-ROW(D546)))</f>
        <v/>
      </c>
      <c r="E558" s="114" t="str">
        <f>IF(OR(D558="",C548="",C548&lt;=0,F558=""),"",TRIM(MID(D558,LEN(F558)+1+IF(MID(D558,LEN(F558)+1,1)=" ",1,0),99999)))</f>
        <v/>
      </c>
      <c r="F558" s="59" t="str">
        <f>IF(OR(G558="",G558=0,G558="0"),"",IF(LEN(G558)&lt;=C548,G558,IF(LEN(SUBSTITUTE(H558," ",""))=C548+1,LEFT(G558,C548),LEFT(G558,FIND("§",SUBSTITUTE(H558," ","§",LEN(H558)-LEN(SUBSTITUTE(H558," ",""))))-1))))</f>
        <v/>
      </c>
      <c r="G558" s="59" t="str">
        <f t="shared" si="14"/>
        <v/>
      </c>
      <c r="H558" s="59" t="str">
        <f>IF(OR(G558="",G558=0,G558="0"),"",LEFT(G558,C548+1))</f>
        <v/>
      </c>
      <c r="I558" s="117" t="str">
        <f>IF(LEN(TRIM(J558))&gt;0,MAX(I13:I557)+1,"")</f>
        <v/>
      </c>
      <c r="J558" s="146"/>
      <c r="K558" s="142"/>
      <c r="L558" s="142"/>
      <c r="M558" s="243"/>
      <c r="W558" s="3">
        <v>1</v>
      </c>
    </row>
    <row r="559" spans="2:23" ht="21" customHeight="1">
      <c r="B559" s="286"/>
      <c r="C559" s="70"/>
      <c r="D559" s="59" t="str" cm="1">
        <f t="array" ref="D559">IF(ROW()=ROW(D546),C549,INDEX(E546:E559,ROW()-ROW(D546)))</f>
        <v/>
      </c>
      <c r="E559" s="114" t="str">
        <f>IF(OR(D559="",C548="",C548&lt;=0,F559=""),"",TRIM(MID(D559,LEN(F559)+1+IF(MID(D559,LEN(F559)+1,1)=" ",1,0),99999)))</f>
        <v/>
      </c>
      <c r="F559" s="59" t="str">
        <f>IF(OR(G559="",G559=0,G559="0"),"",IF(LEN(G559)&lt;=C548,G559,IF(LEN(SUBSTITUTE(H559," ",""))=C548+1,LEFT(G559,C548),LEFT(G559,FIND("§",SUBSTITUTE(H559," ","§",LEN(H559)-LEN(SUBSTITUTE(H559," ",""))))-1))))</f>
        <v/>
      </c>
      <c r="G559" s="59" t="str">
        <f t="shared" si="14"/>
        <v/>
      </c>
      <c r="H559" s="59" t="str">
        <f>IF(OR(G559="",G559=0,G559="0"),"",LEFT(G559,C548+1))</f>
        <v/>
      </c>
      <c r="I559" s="117" t="str">
        <f>IF(LEN(TRIM(J559))&gt;0,MAX(I13:I558)+1,"")</f>
        <v/>
      </c>
      <c r="J559" s="146"/>
      <c r="K559" s="142"/>
      <c r="L559" s="142"/>
      <c r="M559" s="243"/>
      <c r="W559" s="3">
        <v>1</v>
      </c>
    </row>
    <row r="560" spans="2:23" ht="21" customHeight="1">
      <c r="B560" s="286"/>
      <c r="C560" s="113" t="str">
        <f>IF(TRIM(SUBSTITUTE(K53,CHAR(160),""))="","",K53)</f>
        <v/>
      </c>
      <c r="D560" s="59" t="str" cm="1">
        <f t="array" ref="D560">IF(ROW()=ROW(D560),C563,INDEX(E560:E573,ROW()-ROW(D560)))</f>
        <v/>
      </c>
      <c r="E560" s="114" t="str">
        <f>IF(OR(D560="",C562="",C562&lt;=0,F560=""),"",TRIM(MID(D560,LEN(F560)+1+IF(MID(D560,LEN(F560)+1,1)=" ",1,0),99999)))</f>
        <v/>
      </c>
      <c r="F560" s="59" t="str">
        <f>IF(OR(G560="",G560=0,G560="0"),"",IF(LEN(G560)&lt;=C562,G560,IF(LEN(SUBSTITUTE(H560," ",""))=C562+1,LEFT(G560,C562),LEFT(G560,FIND("§",SUBSTITUTE(H560," ","§",LEN(H560)-LEN(SUBSTITUTE(H560," ",""))))-1))))</f>
        <v/>
      </c>
      <c r="G560" s="59" t="str">
        <f t="shared" si="14"/>
        <v/>
      </c>
      <c r="H560" s="59" t="str">
        <f>IF(OR(G560="",G560=0,G560="0"),"",LEFT(G560,C562+1))</f>
        <v/>
      </c>
      <c r="I560" s="117" t="str">
        <f>IF(LEN(TRIM(J560))&gt;0,MAX(I13:I559)+1,"")</f>
        <v/>
      </c>
      <c r="J560" s="146"/>
      <c r="K560" s="142"/>
      <c r="L560" s="142"/>
      <c r="M560" s="243"/>
      <c r="W560" s="3">
        <v>1</v>
      </c>
    </row>
    <row r="561" spans="2:23" ht="21" customHeight="1">
      <c r="B561" s="286"/>
      <c r="C561" s="70" t="str">
        <f>TRIM(SUBSTITUTE(SUBSTITUTE(SUBSTITUTE(SUBSTITUTE(SUBSTITUTE(SUBSTITUTE(SUBSTITUTE(SUBSTITUTE(SUBSTITUTE(CLEAN(IF(OR(LEFT(C560,1)="-",LEFT(C560,1)="="),MID(C560,2,99999),C560)),"—","-"),"–","-"),CHAR(160)," "),CHAR(9)," "),CHAR(13)," "),CHAR(10)," ")," "," ")," "," ")," "," "))</f>
        <v/>
      </c>
      <c r="D561" s="59" t="str" cm="1">
        <f t="array" ref="D561">IF(ROW()=ROW(D560),C563,INDEX(E560:E573,ROW()-ROW(D560)))</f>
        <v/>
      </c>
      <c r="E561" s="114" t="str">
        <f>IF(OR(D561="",C562="",C562&lt;=0,F561=""),"",TRIM(MID(D561,LEN(F561)+1+IF(MID(D561,LEN(F561)+1,1)=" ",1,0),99999)))</f>
        <v/>
      </c>
      <c r="F561" s="59" t="str">
        <f>IF(OR(G561="",G561=0,G561="0"),"",IF(LEN(G561)&lt;=C562,G561,IF(LEN(SUBSTITUTE(H561," ",""))=C562+1,LEFT(G561,C562),LEFT(G561,FIND("§",SUBSTITUTE(H561," ","§",LEN(H561)-LEN(SUBSTITUTE(H561," ",""))))-1))))</f>
        <v/>
      </c>
      <c r="G561" s="59" t="str">
        <f t="shared" si="14"/>
        <v/>
      </c>
      <c r="H561" s="59" t="str">
        <f>IF(OR(G561="",G561=0,G561="0"),"",LEFT(G561,C562+1))</f>
        <v/>
      </c>
      <c r="I561" s="117" t="str">
        <f>IF(LEN(TRIM(J561))&gt;0,MAX(I13:I560)+1,"")</f>
        <v/>
      </c>
      <c r="J561" s="146"/>
      <c r="K561" s="142"/>
      <c r="L561" s="142"/>
      <c r="M561" s="243"/>
      <c r="W561" s="3">
        <v>1</v>
      </c>
    </row>
    <row r="562" spans="2:23" ht="21" customHeight="1">
      <c r="B562" s="286"/>
      <c r="C562" s="121">
        <f>C11</f>
        <v>120</v>
      </c>
      <c r="D562" s="59" t="str" cm="1">
        <f t="array" ref="D562">IF(ROW()=ROW(D560),C563,INDEX(E560:E573,ROW()-ROW(D560)))</f>
        <v/>
      </c>
      <c r="E562" s="114" t="str">
        <f>IF(OR(D562="",C562="",C562&lt;=0,F562=""),"",TRIM(MID(D562,LEN(F562)+1+IF(MID(D562,LEN(F562)+1,1)=" ",1,0),99999)))</f>
        <v/>
      </c>
      <c r="F562" s="59" t="str">
        <f>IF(OR(G562="",G562=0,G562="0"),"",IF(LEN(G562)&lt;=C562,G562,IF(LEN(SUBSTITUTE(H562," ",""))=C562+1,LEFT(G562,C562),LEFT(G562,FIND("§",SUBSTITUTE(H562," ","§",LEN(H562)-LEN(SUBSTITUTE(H562," ",""))))-1))))</f>
        <v/>
      </c>
      <c r="G562" s="59" t="str">
        <f t="shared" si="14"/>
        <v/>
      </c>
      <c r="H562" s="59" t="str">
        <f>IF(OR(G562="",G562=0,G562="0"),"",LEFT(G562,C562+1))</f>
        <v/>
      </c>
      <c r="I562" s="117" t="str">
        <f>IF(LEN(TRIM(J562))&gt;0,MAX(I13:I561)+1,"")</f>
        <v/>
      </c>
      <c r="J562" s="146"/>
      <c r="K562" s="142"/>
      <c r="L562" s="142"/>
      <c r="M562" s="243"/>
      <c r="W562" s="3">
        <v>1</v>
      </c>
    </row>
    <row r="563" spans="2:23" ht="21" customHeight="1">
      <c r="B563" s="286"/>
      <c r="C563" s="70" t="str">
        <f>IF(UPPER(TRIM(C12))="X",C567,C561)</f>
        <v/>
      </c>
      <c r="D563" s="59" t="str" cm="1">
        <f t="array" ref="D563">IF(ROW()=ROW(D560),C563,INDEX(E560:E573,ROW()-ROW(D560)))</f>
        <v/>
      </c>
      <c r="E563" s="114" t="str">
        <f>IF(OR(D563="",C562="",C562&lt;=0,F563=""),"",TRIM(MID(D563,LEN(F563)+1+IF(MID(D563,LEN(F563)+1,1)=" ",1,0),99999)))</f>
        <v/>
      </c>
      <c r="F563" s="59" t="str">
        <f>IF(OR(G563="",G563=0,G563="0"),"",IF(LEN(G563)&lt;=C562,G563,IF(LEN(SUBSTITUTE(H563," ",""))=C562+1,LEFT(G563,C562),LEFT(G563,FIND("§",SUBSTITUTE(H563," ","§",LEN(H563)-LEN(SUBSTITUTE(H563," ",""))))-1))))</f>
        <v/>
      </c>
      <c r="G563" s="59" t="str">
        <f t="shared" si="14"/>
        <v/>
      </c>
      <c r="H563" s="59" t="str">
        <f>IF(OR(G563="",G563=0,G563="0"),"",LEFT(G563,C562+1))</f>
        <v/>
      </c>
      <c r="I563" s="117" t="str">
        <f>IF(LEN(TRIM(J563))&gt;0,MAX(I13:I562)+1,"")</f>
        <v/>
      </c>
      <c r="J563" s="146"/>
      <c r="K563" s="142"/>
      <c r="L563" s="142"/>
      <c r="M563" s="243"/>
      <c r="W563" s="3">
        <v>1</v>
      </c>
    </row>
    <row r="564" spans="2:23" ht="21" customHeight="1">
      <c r="B564" s="286"/>
      <c r="C564" s="123" t="str">
        <f>TRIM(SUBSTITUTE(SUBSTITUTE(SUBSTITUTE(SUBSTITUTE(SUBSTITUTE(SUBSTITUTE(SUBSTITUTE(SUBSTITUTE(SUBSTITUTE(SUBSTITUTE(C561,","," "),";"," "),":"," "),"!"," "),"?"," "),"…"," "),"»"," "),"«"," "),"/"," "),"."," "))</f>
        <v/>
      </c>
      <c r="D564" s="59" t="str" cm="1">
        <f t="array" ref="D564">IF(ROW()=ROW(D560),C563,INDEX(E560:E573,ROW()-ROW(D560)))</f>
        <v/>
      </c>
      <c r="E564" s="114" t="str">
        <f>IF(OR(D564="",C562="",C562&lt;=0,F564=""),"",TRIM(MID(D564,LEN(F564)+1+IF(MID(D564,LEN(F564)+1,1)=" ",1,0),99999)))</f>
        <v/>
      </c>
      <c r="F564" s="59" t="str">
        <f>IF(OR(G564="",G564=0,G564="0"),"",IF(LEN(G564)&lt;=C562,G564,IF(LEN(SUBSTITUTE(H564," ",""))=C562+1,LEFT(G564,C562),LEFT(G564,FIND("§",SUBSTITUTE(H564," ","§",LEN(H564)-LEN(SUBSTITUTE(H564," ",""))))-1))))</f>
        <v/>
      </c>
      <c r="G564" s="59" t="str">
        <f t="shared" si="14"/>
        <v/>
      </c>
      <c r="H564" s="59" t="str">
        <f>IF(OR(G564="",G564=0,G564="0"),"",LEFT(G564,C562+1))</f>
        <v/>
      </c>
      <c r="I564" s="117" t="str">
        <f>IF(LEN(TRIM(J564))&gt;0,MAX(I13:I563)+1,"")</f>
        <v/>
      </c>
      <c r="J564" s="146"/>
      <c r="K564" s="142"/>
      <c r="L564" s="142"/>
      <c r="M564" s="243"/>
      <c r="W564" s="3">
        <v>1</v>
      </c>
    </row>
    <row r="565" spans="2:23" ht="21" customHeight="1">
      <c r="B565" s="286"/>
      <c r="C565" s="59" t="str">
        <f>TRIM(SUBSTITUTE(SUBSTITUTE(SUBSTITUTE(SUBSTITUTE(SUBSTITUTE(SUBSTITUTE(SUBSTITUTE(SUBSTITUTE(C564,"("," "),")"," "),CHAR(34)," "),"-"," "),"_"," "),"&lt;"," "),"&gt;"," "),"="," "))</f>
        <v/>
      </c>
      <c r="D565" s="59" t="str" cm="1">
        <f t="array" ref="D565">IF(ROW()=ROW(D560),C563,INDEX(E560:E573,ROW()-ROW(D560)))</f>
        <v/>
      </c>
      <c r="E565" s="114" t="str">
        <f>IF(OR(D565="",C562="",C562&lt;=0,F565=""),"",TRIM(MID(D565,LEN(F565)+1+IF(MID(D565,LEN(F565)+1,1)=" ",1,0),99999)))</f>
        <v/>
      </c>
      <c r="F565" s="59" t="str">
        <f>IF(OR(G565="",G565=0,G565="0"),"",IF(LEN(G565)&lt;=C562,G565,IF(LEN(SUBSTITUTE(H565," ",""))=C562+1,LEFT(G565,C562),LEFT(G565,FIND("§",SUBSTITUTE(H565," ","§",LEN(H565)-LEN(SUBSTITUTE(H565," ",""))))-1))))</f>
        <v/>
      </c>
      <c r="G565" s="59" t="str">
        <f t="shared" si="14"/>
        <v/>
      </c>
      <c r="H565" s="59" t="str">
        <f>IF(OR(G565="",G565=0,G565="0"),"",LEFT(G565,C562+1))</f>
        <v/>
      </c>
      <c r="I565" s="117" t="str">
        <f>IF(LEN(TRIM(J565))&gt;0,MAX(I13:I564)+1,"")</f>
        <v/>
      </c>
      <c r="J565" s="146"/>
      <c r="K565" s="142"/>
      <c r="L565" s="142"/>
      <c r="M565" s="243"/>
      <c r="W565" s="3">
        <v>1</v>
      </c>
    </row>
    <row r="566" spans="2:23" ht="21" customHeight="1">
      <c r="B566" s="286"/>
      <c r="C566" s="70" t="str">
        <f>TRIM(SUBSTITUTE(SUBSTITUTE(SUBSTITUTE(SUBSTITUTE(C565,"►"," "),"▼"," "),"▲"," "),"◄"," "))</f>
        <v/>
      </c>
      <c r="D566" s="59" t="str" cm="1">
        <f t="array" ref="D566">IF(ROW()=ROW(D560),C563,INDEX(E560:E573,ROW()-ROW(D560)))</f>
        <v/>
      </c>
      <c r="E566" s="114" t="str">
        <f>IF(OR(D566="",C562="",C562&lt;=0,F566=""),"",TRIM(MID(D566,LEN(F566)+1+IF(MID(D566,LEN(F566)+1,1)=" ",1,0),99999)))</f>
        <v/>
      </c>
      <c r="F566" s="59" t="str">
        <f>IF(OR(G566="",G566=0,G566="0"),"",IF(LEN(G566)&lt;=C562,G566,IF(LEN(SUBSTITUTE(H566," ",""))=C562+1,LEFT(G566,C562),LEFT(G566,FIND("§",SUBSTITUTE(H566," ","§",LEN(H566)-LEN(SUBSTITUTE(H566," ",""))))-1))))</f>
        <v/>
      </c>
      <c r="G566" s="59" t="str">
        <f t="shared" si="14"/>
        <v/>
      </c>
      <c r="H566" s="59" t="str">
        <f>IF(OR(G566="",G566=0,G566="0"),"",LEFT(G566,C562+1))</f>
        <v/>
      </c>
      <c r="I566" s="117" t="str">
        <f>IF(LEN(TRIM(J566))&gt;0,MAX(I13:I565)+1,"")</f>
        <v/>
      </c>
      <c r="J566" s="146"/>
      <c r="K566" s="142"/>
      <c r="L566" s="142"/>
      <c r="M566" s="243"/>
      <c r="W566" s="3">
        <v>1</v>
      </c>
    </row>
    <row r="567" spans="2:23" ht="21" customHeight="1">
      <c r="B567" s="286"/>
      <c r="C567" s="70" t="str">
        <f>TRIM(SUBSTITUTE(SUBSTITUTE(C566,"“"," "),"”"," "))</f>
        <v/>
      </c>
      <c r="D567" s="59" t="str" cm="1">
        <f t="array" ref="D567">IF(ROW()=ROW(D560),C563,INDEX(E560:E573,ROW()-ROW(D560)))</f>
        <v/>
      </c>
      <c r="E567" s="114" t="str">
        <f>IF(OR(D567="",C562="",C562&lt;=0,F567=""),"",TRIM(MID(D567,LEN(F567)+1+IF(MID(D567,LEN(F567)+1,1)=" ",1,0),99999)))</f>
        <v/>
      </c>
      <c r="F567" s="59" t="str">
        <f>IF(OR(G567="",G567=0,G567="0"),"",IF(LEN(G567)&lt;=C562,G567,IF(LEN(SUBSTITUTE(H567," ",""))=C562+1,LEFT(G567,C562),LEFT(G567,FIND("§",SUBSTITUTE(H567," ","§",LEN(H567)-LEN(SUBSTITUTE(H567," ",""))))-1))))</f>
        <v/>
      </c>
      <c r="G567" s="59" t="str">
        <f t="shared" si="14"/>
        <v/>
      </c>
      <c r="H567" s="59" t="str">
        <f>IF(OR(G567="",G567=0,G567="0"),"",LEFT(G567,C562+1))</f>
        <v/>
      </c>
      <c r="I567" s="117" t="str">
        <f>IF(LEN(TRIM(J567))&gt;0,MAX(I13:I566)+1,"")</f>
        <v/>
      </c>
      <c r="J567" s="146"/>
      <c r="K567" s="142"/>
      <c r="L567" s="142"/>
      <c r="M567" s="243"/>
      <c r="W567" s="3">
        <v>1</v>
      </c>
    </row>
    <row r="568" spans="2:23" ht="21" customHeight="1">
      <c r="B568" s="286"/>
      <c r="C568" s="70"/>
      <c r="D568" s="59" t="str" cm="1">
        <f t="array" ref="D568">IF(ROW()=ROW(D560),C563,INDEX(E560:E573,ROW()-ROW(D560)))</f>
        <v/>
      </c>
      <c r="E568" s="114" t="str">
        <f>IF(OR(D568="",C562="",C562&lt;=0,F568=""),"",TRIM(MID(D568,LEN(F568)+1+IF(MID(D568,LEN(F568)+1,1)=" ",1,0),99999)))</f>
        <v/>
      </c>
      <c r="F568" s="59" t="str">
        <f>IF(OR(G568="",G568=0,G568="0"),"",IF(LEN(G568)&lt;=C562,G568,IF(LEN(SUBSTITUTE(H568," ",""))=C562+1,LEFT(G568,C562),LEFT(G568,FIND("§",SUBSTITUTE(H568," ","§",LEN(H568)-LEN(SUBSTITUTE(H568," ",""))))-1))))</f>
        <v/>
      </c>
      <c r="G568" s="59" t="str">
        <f t="shared" si="14"/>
        <v/>
      </c>
      <c r="H568" s="59" t="str">
        <f>IF(OR(G568="",G568=0,G568="0"),"",LEFT(G568,C562+1))</f>
        <v/>
      </c>
      <c r="I568" s="117" t="str">
        <f>IF(LEN(TRIM(J568))&gt;0,MAX(I13:I567)+1,"")</f>
        <v/>
      </c>
      <c r="J568" s="146"/>
      <c r="K568" s="142"/>
      <c r="L568" s="142"/>
      <c r="M568" s="243"/>
      <c r="W568" s="3">
        <v>1</v>
      </c>
    </row>
    <row r="569" spans="2:23" ht="21" customHeight="1">
      <c r="B569" s="286"/>
      <c r="C569" s="70"/>
      <c r="D569" s="59" t="str" cm="1">
        <f t="array" ref="D569">IF(ROW()=ROW(D560),C563,INDEX(E560:E573,ROW()-ROW(D560)))</f>
        <v/>
      </c>
      <c r="E569" s="114" t="str">
        <f>IF(OR(D569="",C562="",C562&lt;=0,F569=""),"",TRIM(MID(D569,LEN(F569)+1+IF(MID(D569,LEN(F569)+1,1)=" ",1,0),99999)))</f>
        <v/>
      </c>
      <c r="F569" s="59" t="str">
        <f>IF(OR(G569="",G569=0,G569="0"),"",IF(LEN(G569)&lt;=C562,G569,IF(LEN(SUBSTITUTE(H569," ",""))=C562+1,LEFT(G569,C562),LEFT(G569,FIND("§",SUBSTITUTE(H569," ","§",LEN(H569)-LEN(SUBSTITUTE(H569," ",""))))-1))))</f>
        <v/>
      </c>
      <c r="G569" s="59" t="str">
        <f t="shared" si="14"/>
        <v/>
      </c>
      <c r="H569" s="59" t="str">
        <f>IF(OR(G569="",G569=0,G569="0"),"",LEFT(G569,C562+1))</f>
        <v/>
      </c>
      <c r="I569" s="117" t="str">
        <f>IF(LEN(TRIM(J569))&gt;0,MAX(I13:I568)+1,"")</f>
        <v/>
      </c>
      <c r="J569" s="146"/>
      <c r="K569" s="142"/>
      <c r="L569" s="142"/>
      <c r="M569" s="243"/>
      <c r="W569" s="3">
        <v>1</v>
      </c>
    </row>
    <row r="570" spans="2:23" ht="21" customHeight="1">
      <c r="B570" s="286"/>
      <c r="C570" s="70"/>
      <c r="D570" s="59" t="str" cm="1">
        <f t="array" ref="D570">IF(ROW()=ROW(D560),C563,INDEX(E560:E573,ROW()-ROW(D560)))</f>
        <v/>
      </c>
      <c r="E570" s="114" t="str">
        <f>IF(OR(D570="",C562="",C562&lt;=0,F570=""),"",TRIM(MID(D570,LEN(F570)+1+IF(MID(D570,LEN(F570)+1,1)=" ",1,0),99999)))</f>
        <v/>
      </c>
      <c r="F570" s="59" t="str">
        <f>IF(OR(G570="",G570=0,G570="0"),"",IF(LEN(G570)&lt;=C562,G570,IF(LEN(SUBSTITUTE(H570," ",""))=C562+1,LEFT(G570,C562),LEFT(G570,FIND("§",SUBSTITUTE(H570," ","§",LEN(H570)-LEN(SUBSTITUTE(H570," ",""))))-1))))</f>
        <v/>
      </c>
      <c r="G570" s="59" t="str">
        <f t="shared" si="14"/>
        <v/>
      </c>
      <c r="H570" s="59" t="str">
        <f>IF(OR(G570="",G570=0,G570="0"),"",LEFT(G570,C562+1))</f>
        <v/>
      </c>
      <c r="I570" s="117" t="str">
        <f>IF(LEN(TRIM(J570))&gt;0,MAX(I13:I569)+1,"")</f>
        <v/>
      </c>
      <c r="J570" s="146"/>
      <c r="K570" s="142"/>
      <c r="L570" s="142"/>
      <c r="M570" s="243"/>
      <c r="W570" s="3">
        <v>1</v>
      </c>
    </row>
    <row r="571" spans="2:23" ht="21" customHeight="1">
      <c r="B571" s="286"/>
      <c r="C571" s="70"/>
      <c r="D571" s="59" t="str" cm="1">
        <f t="array" ref="D571">IF(ROW()=ROW(D560),C563,INDEX(E560:E573,ROW()-ROW(D560)))</f>
        <v/>
      </c>
      <c r="E571" s="114" t="str">
        <f>IF(OR(D571="",C562="",C562&lt;=0,F571=""),"",TRIM(MID(D571,LEN(F571)+1+IF(MID(D571,LEN(F571)+1,1)=" ",1,0),99999)))</f>
        <v/>
      </c>
      <c r="F571" s="59" t="str">
        <f>IF(OR(G571="",G571=0,G571="0"),"",IF(LEN(G571)&lt;=C562,G571,IF(LEN(SUBSTITUTE(H571," ",""))=C562+1,LEFT(G571,C562),LEFT(G571,FIND("§",SUBSTITUTE(H571," ","§",LEN(H571)-LEN(SUBSTITUTE(H571," ",""))))-1))))</f>
        <v/>
      </c>
      <c r="G571" s="59" t="str">
        <f t="shared" si="14"/>
        <v/>
      </c>
      <c r="H571" s="59" t="str">
        <f>IF(OR(G571="",G571=0,G571="0"),"",LEFT(G571,C562+1))</f>
        <v/>
      </c>
      <c r="I571" s="117" t="str">
        <f>IF(LEN(TRIM(J571))&gt;0,MAX(I13:I570)+1,"")</f>
        <v/>
      </c>
      <c r="J571" s="146"/>
      <c r="K571" s="142"/>
      <c r="L571" s="142"/>
      <c r="M571" s="243"/>
      <c r="W571" s="3">
        <v>1</v>
      </c>
    </row>
    <row r="572" spans="2:23" ht="21" customHeight="1">
      <c r="B572" s="286"/>
      <c r="C572" s="70"/>
      <c r="D572" s="59" t="str" cm="1">
        <f t="array" ref="D572">IF(ROW()=ROW(D560),C563,INDEX(E560:E573,ROW()-ROW(D560)))</f>
        <v/>
      </c>
      <c r="E572" s="114" t="str">
        <f>IF(OR(D572="",C562="",C562&lt;=0,F572=""),"",TRIM(MID(D572,LEN(F572)+1+IF(MID(D572,LEN(F572)+1,1)=" ",1,0),99999)))</f>
        <v/>
      </c>
      <c r="F572" s="59" t="str">
        <f>IF(OR(G572="",G572=0,G572="0"),"",IF(LEN(G572)&lt;=C562,G572,IF(LEN(SUBSTITUTE(H572," ",""))=C562+1,LEFT(G572,C562),LEFT(G572,FIND("§",SUBSTITUTE(H572," ","§",LEN(H572)-LEN(SUBSTITUTE(H572," ",""))))-1))))</f>
        <v/>
      </c>
      <c r="G572" s="59" t="str">
        <f t="shared" si="14"/>
        <v/>
      </c>
      <c r="H572" s="59" t="str">
        <f>IF(OR(G572="",G572=0,G572="0"),"",LEFT(G572,C562+1))</f>
        <v/>
      </c>
      <c r="I572" s="117" t="str">
        <f>IF(LEN(TRIM(J572))&gt;0,MAX(I13:I571)+1,"")</f>
        <v/>
      </c>
      <c r="J572" s="146"/>
      <c r="K572" s="142"/>
      <c r="L572" s="142"/>
      <c r="M572" s="243"/>
      <c r="W572" s="3">
        <v>1</v>
      </c>
    </row>
    <row r="573" spans="2:23" ht="21" customHeight="1">
      <c r="B573" s="286"/>
      <c r="C573" s="70"/>
      <c r="D573" s="59" t="str" cm="1">
        <f t="array" ref="D573">IF(ROW()=ROW(D560),C563,INDEX(E560:E573,ROW()-ROW(D560)))</f>
        <v/>
      </c>
      <c r="E573" s="114" t="str">
        <f>IF(OR(D573="",C562="",C562&lt;=0,F573=""),"",TRIM(MID(D573,LEN(F573)+1+IF(MID(D573,LEN(F573)+1,1)=" ",1,0),99999)))</f>
        <v/>
      </c>
      <c r="F573" s="59" t="str">
        <f>IF(OR(G573="",G573=0,G573="0"),"",IF(LEN(G573)&lt;=C562,G573,IF(LEN(SUBSTITUTE(H573," ",""))=C562+1,LEFT(G573,C562),LEFT(G573,FIND("§",SUBSTITUTE(H573," ","§",LEN(H573)-LEN(SUBSTITUTE(H573," ",""))))-1))))</f>
        <v/>
      </c>
      <c r="G573" s="59" t="str">
        <f t="shared" si="14"/>
        <v/>
      </c>
      <c r="H573" s="59" t="str">
        <f>IF(OR(G573="",G573=0,G573="0"),"",LEFT(G573,C562+1))</f>
        <v/>
      </c>
      <c r="I573" s="117" t="str">
        <f>IF(LEN(TRIM(J573))&gt;0,MAX(I13:I572)+1,"")</f>
        <v/>
      </c>
      <c r="J573" s="146"/>
      <c r="K573" s="142"/>
      <c r="L573" s="142"/>
      <c r="M573" s="243"/>
      <c r="W573" s="3">
        <v>1</v>
      </c>
    </row>
    <row r="574" spans="2:23" ht="21" customHeight="1">
      <c r="B574" s="286"/>
      <c r="C574" s="113" t="str">
        <f>IF(TRIM(SUBSTITUTE(K54,CHAR(160),""))="","",K54)</f>
        <v/>
      </c>
      <c r="D574" s="59" t="str" cm="1">
        <f t="array" ref="D574">IF(ROW()=ROW(D574),C577,INDEX(E574:E587,ROW()-ROW(D574)))</f>
        <v/>
      </c>
      <c r="E574" s="114" t="str">
        <f>IF(OR(D574="",C576="",C576&lt;=0,F574=""),"",TRIM(MID(D574,LEN(F574)+1+IF(MID(D574,LEN(F574)+1,1)=" ",1,0),99999)))</f>
        <v/>
      </c>
      <c r="F574" s="59" t="str">
        <f>IF(OR(G574="",G574=0,G574="0"),"",IF(LEN(G574)&lt;=C576,G574,IF(LEN(SUBSTITUTE(H574," ",""))=C576+1,LEFT(G574,C576),LEFT(G574,FIND("§",SUBSTITUTE(H574," ","§",LEN(H574)-LEN(SUBSTITUTE(H574," ",""))))-1))))</f>
        <v/>
      </c>
      <c r="G574" s="59" t="str">
        <f t="shared" si="14"/>
        <v/>
      </c>
      <c r="H574" s="59" t="str">
        <f>IF(OR(G574="",G574=0,G574="0"),"",LEFT(G574,C576+1))</f>
        <v/>
      </c>
      <c r="I574" s="117" t="str">
        <f>IF(LEN(TRIM(J574))&gt;0,MAX(I13:I573)+1,"")</f>
        <v/>
      </c>
      <c r="J574" s="146"/>
      <c r="K574" s="142"/>
      <c r="L574" s="142"/>
      <c r="M574" s="243"/>
      <c r="W574" s="3">
        <v>1</v>
      </c>
    </row>
    <row r="575" spans="2:23" ht="21" customHeight="1">
      <c r="B575" s="286"/>
      <c r="C575" s="70" t="str">
        <f>TRIM(SUBSTITUTE(SUBSTITUTE(SUBSTITUTE(SUBSTITUTE(SUBSTITUTE(SUBSTITUTE(SUBSTITUTE(SUBSTITUTE(SUBSTITUTE(CLEAN(IF(OR(LEFT(C574,1)="-",LEFT(C574,1)="="),MID(C574,2,99999),C574)),"—","-"),"–","-"),CHAR(160)," "),CHAR(9)," "),CHAR(13)," "),CHAR(10)," ")," "," ")," "," ")," "," "))</f>
        <v/>
      </c>
      <c r="D575" s="59" t="str" cm="1">
        <f t="array" ref="D575">IF(ROW()=ROW(D574),C577,INDEX(E574:E587,ROW()-ROW(D574)))</f>
        <v/>
      </c>
      <c r="E575" s="114" t="str">
        <f>IF(OR(D575="",C576="",C576&lt;=0,F575=""),"",TRIM(MID(D575,LEN(F575)+1+IF(MID(D575,LEN(F575)+1,1)=" ",1,0),99999)))</f>
        <v/>
      </c>
      <c r="F575" s="59" t="str">
        <f>IF(OR(G575="",G575=0,G575="0"),"",IF(LEN(G575)&lt;=C576,G575,IF(LEN(SUBSTITUTE(H575," ",""))=C576+1,LEFT(G575,C576),LEFT(G575,FIND("§",SUBSTITUTE(H575," ","§",LEN(H575)-LEN(SUBSTITUTE(H575," ",""))))-1))))</f>
        <v/>
      </c>
      <c r="G575" s="59" t="str">
        <f t="shared" si="14"/>
        <v/>
      </c>
      <c r="H575" s="59" t="str">
        <f>IF(OR(G575="",G575=0,G575="0"),"",LEFT(G575,C576+1))</f>
        <v/>
      </c>
      <c r="I575" s="117" t="str">
        <f>IF(LEN(TRIM(J575))&gt;0,MAX(I13:I574)+1,"")</f>
        <v/>
      </c>
      <c r="J575" s="146"/>
      <c r="K575" s="142"/>
      <c r="L575" s="142"/>
      <c r="M575" s="243"/>
      <c r="W575" s="3">
        <v>1</v>
      </c>
    </row>
    <row r="576" spans="2:23" ht="21" customHeight="1">
      <c r="B576" s="286"/>
      <c r="C576" s="121">
        <f>C11</f>
        <v>120</v>
      </c>
      <c r="D576" s="59" t="str" cm="1">
        <f t="array" ref="D576">IF(ROW()=ROW(D574),C577,INDEX(E574:E587,ROW()-ROW(D574)))</f>
        <v/>
      </c>
      <c r="E576" s="114" t="str">
        <f>IF(OR(D576="",C576="",C576&lt;=0,F576=""),"",TRIM(MID(D576,LEN(F576)+1+IF(MID(D576,LEN(F576)+1,1)=" ",1,0),99999)))</f>
        <v/>
      </c>
      <c r="F576" s="59" t="str">
        <f>IF(OR(G576="",G576=0,G576="0"),"",IF(LEN(G576)&lt;=C576,G576,IF(LEN(SUBSTITUTE(H576," ",""))=C576+1,LEFT(G576,C576),LEFT(G576,FIND("§",SUBSTITUTE(H576," ","§",LEN(H576)-LEN(SUBSTITUTE(H576," ",""))))-1))))</f>
        <v/>
      </c>
      <c r="G576" s="59" t="str">
        <f t="shared" si="14"/>
        <v/>
      </c>
      <c r="H576" s="59" t="str">
        <f>IF(OR(G576="",G576=0,G576="0"),"",LEFT(G576,C576+1))</f>
        <v/>
      </c>
      <c r="I576" s="117" t="str">
        <f>IF(LEN(TRIM(J576))&gt;0,MAX(I13:I575)+1,"")</f>
        <v/>
      </c>
      <c r="J576" s="146"/>
      <c r="K576" s="142"/>
      <c r="L576" s="142"/>
      <c r="M576" s="243"/>
      <c r="W576" s="3">
        <v>1</v>
      </c>
    </row>
    <row r="577" spans="2:23" ht="21" customHeight="1">
      <c r="B577" s="286"/>
      <c r="C577" s="70" t="str">
        <f>IF(UPPER(TRIM(C12))="X",C581,C575)</f>
        <v/>
      </c>
      <c r="D577" s="59" t="str" cm="1">
        <f t="array" ref="D577">IF(ROW()=ROW(D574),C577,INDEX(E574:E587,ROW()-ROW(D574)))</f>
        <v/>
      </c>
      <c r="E577" s="114" t="str">
        <f>IF(OR(D577="",C576="",C576&lt;=0,F577=""),"",TRIM(MID(D577,LEN(F577)+1+IF(MID(D577,LEN(F577)+1,1)=" ",1,0),99999)))</f>
        <v/>
      </c>
      <c r="F577" s="59" t="str">
        <f>IF(OR(G577="",G577=0,G577="0"),"",IF(LEN(G577)&lt;=C576,G577,IF(LEN(SUBSTITUTE(H577," ",""))=C576+1,LEFT(G577,C576),LEFT(G577,FIND("§",SUBSTITUTE(H577," ","§",LEN(H577)-LEN(SUBSTITUTE(H577," ",""))))-1))))</f>
        <v/>
      </c>
      <c r="G577" s="59" t="str">
        <f t="shared" si="14"/>
        <v/>
      </c>
      <c r="H577" s="59" t="str">
        <f>IF(OR(G577="",G577=0,G577="0"),"",LEFT(G577,C576+1))</f>
        <v/>
      </c>
      <c r="I577" s="117" t="str">
        <f>IF(LEN(TRIM(J577))&gt;0,MAX(I13:I576)+1,"")</f>
        <v/>
      </c>
      <c r="J577" s="146"/>
      <c r="K577" s="142"/>
      <c r="L577" s="142"/>
      <c r="M577" s="243"/>
      <c r="W577" s="3">
        <v>1</v>
      </c>
    </row>
    <row r="578" spans="2:23" ht="21" customHeight="1">
      <c r="B578" s="286"/>
      <c r="C578" s="123" t="str">
        <f>TRIM(SUBSTITUTE(SUBSTITUTE(SUBSTITUTE(SUBSTITUTE(SUBSTITUTE(SUBSTITUTE(SUBSTITUTE(SUBSTITUTE(SUBSTITUTE(SUBSTITUTE(C575,","," "),";"," "),":"," "),"!"," "),"?"," "),"…"," "),"»"," "),"«"," "),"/"," "),"."," "))</f>
        <v/>
      </c>
      <c r="D578" s="59" t="str" cm="1">
        <f t="array" ref="D578">IF(ROW()=ROW(D574),C577,INDEX(E574:E587,ROW()-ROW(D574)))</f>
        <v/>
      </c>
      <c r="E578" s="114" t="str">
        <f>IF(OR(D578="",C576="",C576&lt;=0,F578=""),"",TRIM(MID(D578,LEN(F578)+1+IF(MID(D578,LEN(F578)+1,1)=" ",1,0),99999)))</f>
        <v/>
      </c>
      <c r="F578" s="59" t="str">
        <f>IF(OR(G578="",G578=0,G578="0"),"",IF(LEN(G578)&lt;=C576,G578,IF(LEN(SUBSTITUTE(H578," ",""))=C576+1,LEFT(G578,C576),LEFT(G578,FIND("§",SUBSTITUTE(H578," ","§",LEN(H578)-LEN(SUBSTITUTE(H578," ",""))))-1))))</f>
        <v/>
      </c>
      <c r="G578" s="59" t="str">
        <f t="shared" si="14"/>
        <v/>
      </c>
      <c r="H578" s="59" t="str">
        <f>IF(OR(G578="",G578=0,G578="0"),"",LEFT(G578,C576+1))</f>
        <v/>
      </c>
      <c r="I578" s="117" t="str">
        <f>IF(LEN(TRIM(J578))&gt;0,MAX(I13:I577)+1,"")</f>
        <v/>
      </c>
      <c r="J578" s="146"/>
      <c r="K578" s="142"/>
      <c r="L578" s="142"/>
      <c r="M578" s="243"/>
      <c r="W578" s="3">
        <v>1</v>
      </c>
    </row>
    <row r="579" spans="2:23" ht="21" customHeight="1">
      <c r="B579" s="286"/>
      <c r="C579" s="59" t="str">
        <f>TRIM(SUBSTITUTE(SUBSTITUTE(SUBSTITUTE(SUBSTITUTE(SUBSTITUTE(SUBSTITUTE(SUBSTITUTE(SUBSTITUTE(C578,"("," "),")"," "),CHAR(34)," "),"-"," "),"_"," "),"&lt;"," "),"&gt;"," "),"="," "))</f>
        <v/>
      </c>
      <c r="D579" s="59" t="str" cm="1">
        <f t="array" ref="D579">IF(ROW()=ROW(D574),C577,INDEX(E574:E587,ROW()-ROW(D574)))</f>
        <v/>
      </c>
      <c r="E579" s="114" t="str">
        <f>IF(OR(D579="",C576="",C576&lt;=0,F579=""),"",TRIM(MID(D579,LEN(F579)+1+IF(MID(D579,LEN(F579)+1,1)=" ",1,0),99999)))</f>
        <v/>
      </c>
      <c r="F579" s="59" t="str">
        <f>IF(OR(G579="",G579=0,G579="0"),"",IF(LEN(G579)&lt;=C576,G579,IF(LEN(SUBSTITUTE(H579," ",""))=C576+1,LEFT(G579,C576),LEFT(G579,FIND("§",SUBSTITUTE(H579," ","§",LEN(H579)-LEN(SUBSTITUTE(H579," ",""))))-1))))</f>
        <v/>
      </c>
      <c r="G579" s="59" t="str">
        <f t="shared" si="14"/>
        <v/>
      </c>
      <c r="H579" s="59" t="str">
        <f>IF(OR(G579="",G579=0,G579="0"),"",LEFT(G579,C576+1))</f>
        <v/>
      </c>
      <c r="I579" s="117" t="str">
        <f>IF(LEN(TRIM(J579))&gt;0,MAX(I13:I578)+1,"")</f>
        <v/>
      </c>
      <c r="J579" s="146"/>
      <c r="K579" s="142"/>
      <c r="L579" s="142"/>
      <c r="M579" s="243"/>
      <c r="W579" s="3">
        <v>1</v>
      </c>
    </row>
    <row r="580" spans="2:23" ht="21" customHeight="1">
      <c r="B580" s="286"/>
      <c r="C580" s="70" t="str">
        <f>TRIM(SUBSTITUTE(SUBSTITUTE(SUBSTITUTE(SUBSTITUTE(C579,"►"," "),"▼"," "),"▲"," "),"◄"," "))</f>
        <v/>
      </c>
      <c r="D580" s="59" t="str" cm="1">
        <f t="array" ref="D580">IF(ROW()=ROW(D574),C577,INDEX(E574:E587,ROW()-ROW(D574)))</f>
        <v/>
      </c>
      <c r="E580" s="114" t="str">
        <f>IF(OR(D580="",C576="",C576&lt;=0,F580=""),"",TRIM(MID(D580,LEN(F580)+1+IF(MID(D580,LEN(F580)+1,1)=" ",1,0),99999)))</f>
        <v/>
      </c>
      <c r="F580" s="59" t="str">
        <f>IF(OR(G580="",G580=0,G580="0"),"",IF(LEN(G580)&lt;=C576,G580,IF(LEN(SUBSTITUTE(H580," ",""))=C576+1,LEFT(G580,C576),LEFT(G580,FIND("§",SUBSTITUTE(H580," ","§",LEN(H580)-LEN(SUBSTITUTE(H580," ",""))))-1))))</f>
        <v/>
      </c>
      <c r="G580" s="59" t="str">
        <f t="shared" si="14"/>
        <v/>
      </c>
      <c r="H580" s="59" t="str">
        <f>IF(OR(G580="",G580=0,G580="0"),"",LEFT(G580,C576+1))</f>
        <v/>
      </c>
      <c r="I580" s="117" t="str">
        <f>IF(LEN(TRIM(J580))&gt;0,MAX(I13:I579)+1,"")</f>
        <v/>
      </c>
      <c r="J580" s="146"/>
      <c r="K580" s="142"/>
      <c r="L580" s="142"/>
      <c r="M580" s="243"/>
      <c r="W580" s="3">
        <v>1</v>
      </c>
    </row>
    <row r="581" spans="2:23" ht="21" customHeight="1">
      <c r="B581" s="286"/>
      <c r="C581" s="70" t="str">
        <f>TRIM(SUBSTITUTE(SUBSTITUTE(C580,"“"," "),"”"," "))</f>
        <v/>
      </c>
      <c r="D581" s="59" t="str" cm="1">
        <f t="array" ref="D581">IF(ROW()=ROW(D574),C577,INDEX(E574:E587,ROW()-ROW(D574)))</f>
        <v/>
      </c>
      <c r="E581" s="114" t="str">
        <f>IF(OR(D581="",C576="",C576&lt;=0,F581=""),"",TRIM(MID(D581,LEN(F581)+1+IF(MID(D581,LEN(F581)+1,1)=" ",1,0),99999)))</f>
        <v/>
      </c>
      <c r="F581" s="59" t="str">
        <f>IF(OR(G581="",G581=0,G581="0"),"",IF(LEN(G581)&lt;=C576,G581,IF(LEN(SUBSTITUTE(H581," ",""))=C576+1,LEFT(G581,C576),LEFT(G581,FIND("§",SUBSTITUTE(H581," ","§",LEN(H581)-LEN(SUBSTITUTE(H581," ",""))))-1))))</f>
        <v/>
      </c>
      <c r="G581" s="59" t="str">
        <f t="shared" si="14"/>
        <v/>
      </c>
      <c r="H581" s="59" t="str">
        <f>IF(OR(G581="",G581=0,G581="0"),"",LEFT(G581,C576+1))</f>
        <v/>
      </c>
      <c r="I581" s="117" t="str">
        <f>IF(LEN(TRIM(J581))&gt;0,MAX(I13:I580)+1,"")</f>
        <v/>
      </c>
      <c r="J581" s="146"/>
      <c r="K581" s="142"/>
      <c r="L581" s="142"/>
      <c r="M581" s="243"/>
      <c r="W581" s="3">
        <v>1</v>
      </c>
    </row>
    <row r="582" spans="2:23" ht="21" customHeight="1">
      <c r="B582" s="286"/>
      <c r="C582" s="70"/>
      <c r="D582" s="59" t="str" cm="1">
        <f t="array" ref="D582">IF(ROW()=ROW(D574),C577,INDEX(E574:E587,ROW()-ROW(D574)))</f>
        <v/>
      </c>
      <c r="E582" s="114" t="str">
        <f>IF(OR(D582="",C576="",C576&lt;=0,F582=""),"",TRIM(MID(D582,LEN(F582)+1+IF(MID(D582,LEN(F582)+1,1)=" ",1,0),99999)))</f>
        <v/>
      </c>
      <c r="F582" s="59" t="str">
        <f>IF(OR(G582="",G582=0,G582="0"),"",IF(LEN(G582)&lt;=C576,G582,IF(LEN(SUBSTITUTE(H582," ",""))=C576+1,LEFT(G582,C576),LEFT(G582,FIND("§",SUBSTITUTE(H582," ","§",LEN(H582)-LEN(SUBSTITUTE(H582," ",""))))-1))))</f>
        <v/>
      </c>
      <c r="G582" s="59" t="str">
        <f t="shared" si="14"/>
        <v/>
      </c>
      <c r="H582" s="59" t="str">
        <f>IF(OR(G582="",G582=0,G582="0"),"",LEFT(G582,C576+1))</f>
        <v/>
      </c>
      <c r="I582" s="117" t="str">
        <f>IF(LEN(TRIM(J582))&gt;0,MAX(I13:I581)+1,"")</f>
        <v/>
      </c>
      <c r="J582" s="146"/>
      <c r="K582" s="142"/>
      <c r="L582" s="142"/>
      <c r="M582" s="243"/>
      <c r="W582" s="3">
        <v>1</v>
      </c>
    </row>
    <row r="583" spans="2:23" ht="21" customHeight="1">
      <c r="B583" s="286"/>
      <c r="C583" s="70"/>
      <c r="D583" s="59" t="str" cm="1">
        <f t="array" ref="D583">IF(ROW()=ROW(D574),C577,INDEX(E574:E587,ROW()-ROW(D574)))</f>
        <v/>
      </c>
      <c r="E583" s="114" t="str">
        <f>IF(OR(D583="",C576="",C576&lt;=0,F583=""),"",TRIM(MID(D583,LEN(F583)+1+IF(MID(D583,LEN(F583)+1,1)=" ",1,0),99999)))</f>
        <v/>
      </c>
      <c r="F583" s="59" t="str">
        <f>IF(OR(G583="",G583=0,G583="0"),"",IF(LEN(G583)&lt;=C576,G583,IF(LEN(SUBSTITUTE(H583," ",""))=C576+1,LEFT(G583,C576),LEFT(G583,FIND("§",SUBSTITUTE(H583," ","§",LEN(H583)-LEN(SUBSTITUTE(H583," ",""))))-1))))</f>
        <v/>
      </c>
      <c r="G583" s="59" t="str">
        <f t="shared" si="14"/>
        <v/>
      </c>
      <c r="H583" s="59" t="str">
        <f>IF(OR(G583="",G583=0,G583="0"),"",LEFT(G583,C576+1))</f>
        <v/>
      </c>
      <c r="I583" s="117" t="str">
        <f>IF(LEN(TRIM(J583))&gt;0,MAX(I13:I582)+1,"")</f>
        <v/>
      </c>
      <c r="J583" s="146"/>
      <c r="K583" s="142"/>
      <c r="L583" s="142"/>
      <c r="M583" s="243"/>
      <c r="W583" s="3">
        <v>1</v>
      </c>
    </row>
    <row r="584" spans="2:23" ht="21" customHeight="1">
      <c r="B584" s="286"/>
      <c r="C584" s="70"/>
      <c r="D584" s="59" t="str" cm="1">
        <f t="array" ref="D584">IF(ROW()=ROW(D574),C577,INDEX(E574:E587,ROW()-ROW(D574)))</f>
        <v/>
      </c>
      <c r="E584" s="114" t="str">
        <f>IF(OR(D584="",C576="",C576&lt;=0,F584=""),"",TRIM(MID(D584,LEN(F584)+1+IF(MID(D584,LEN(F584)+1,1)=" ",1,0),99999)))</f>
        <v/>
      </c>
      <c r="F584" s="59" t="str">
        <f>IF(OR(G584="",G584=0,G584="0"),"",IF(LEN(G584)&lt;=C576,G584,IF(LEN(SUBSTITUTE(H584," ",""))=C576+1,LEFT(G584,C576),LEFT(G584,FIND("§",SUBSTITUTE(H584," ","§",LEN(H584)-LEN(SUBSTITUTE(H584," ",""))))-1))))</f>
        <v/>
      </c>
      <c r="G584" s="59" t="str">
        <f t="shared" si="14"/>
        <v/>
      </c>
      <c r="H584" s="59" t="str">
        <f>IF(OR(G584="",G584=0,G584="0"),"",LEFT(G584,C576+1))</f>
        <v/>
      </c>
      <c r="I584" s="117" t="str">
        <f>IF(LEN(TRIM(J584))&gt;0,MAX(I13:I583)+1,"")</f>
        <v/>
      </c>
      <c r="J584" s="146"/>
      <c r="K584" s="142"/>
      <c r="L584" s="142"/>
      <c r="M584" s="243"/>
      <c r="W584" s="3">
        <v>1</v>
      </c>
    </row>
    <row r="585" spans="2:23" ht="21" customHeight="1">
      <c r="B585" s="286"/>
      <c r="C585" s="70"/>
      <c r="D585" s="59" t="str" cm="1">
        <f t="array" ref="D585">IF(ROW()=ROW(D574),C577,INDEX(E574:E587,ROW()-ROW(D574)))</f>
        <v/>
      </c>
      <c r="E585" s="114" t="str">
        <f>IF(OR(D585="",C576="",C576&lt;=0,F585=""),"",TRIM(MID(D585,LEN(F585)+1+IF(MID(D585,LEN(F585)+1,1)=" ",1,0),99999)))</f>
        <v/>
      </c>
      <c r="F585" s="59" t="str">
        <f>IF(OR(G585="",G585=0,G585="0"),"",IF(LEN(G585)&lt;=C576,G585,IF(LEN(SUBSTITUTE(H585," ",""))=C576+1,LEFT(G585,C576),LEFT(G585,FIND("§",SUBSTITUTE(H585," ","§",LEN(H585)-LEN(SUBSTITUTE(H585," ",""))))-1))))</f>
        <v/>
      </c>
      <c r="G585" s="59" t="str">
        <f t="shared" si="14"/>
        <v/>
      </c>
      <c r="H585" s="59" t="str">
        <f>IF(OR(G585="",G585=0,G585="0"),"",LEFT(G585,C576+1))</f>
        <v/>
      </c>
      <c r="I585" s="117" t="str">
        <f>IF(LEN(TRIM(J585))&gt;0,MAX(I13:I584)+1,"")</f>
        <v/>
      </c>
      <c r="J585" s="146"/>
      <c r="K585" s="142"/>
      <c r="L585" s="142"/>
      <c r="M585" s="243"/>
      <c r="W585" s="3">
        <v>1</v>
      </c>
    </row>
    <row r="586" spans="2:23" ht="21" customHeight="1">
      <c r="B586" s="286"/>
      <c r="C586" s="70"/>
      <c r="D586" s="59" t="str" cm="1">
        <f t="array" ref="D586">IF(ROW()=ROW(D574),C577,INDEX(E574:E587,ROW()-ROW(D574)))</f>
        <v/>
      </c>
      <c r="E586" s="114" t="str">
        <f>IF(OR(D586="",C576="",C576&lt;=0,F586=""),"",TRIM(MID(D586,LEN(F586)+1+IF(MID(D586,LEN(F586)+1,1)=" ",1,0),99999)))</f>
        <v/>
      </c>
      <c r="F586" s="59" t="str">
        <f>IF(OR(G586="",G586=0,G586="0"),"",IF(LEN(G586)&lt;=C576,G586,IF(LEN(SUBSTITUTE(H586," ",""))=C576+1,LEFT(G586,C576),LEFT(G586,FIND("§",SUBSTITUTE(H586," ","§",LEN(H586)-LEN(SUBSTITUTE(H586," ",""))))-1))))</f>
        <v/>
      </c>
      <c r="G586" s="59" t="str">
        <f t="shared" si="14"/>
        <v/>
      </c>
      <c r="H586" s="59" t="str">
        <f>IF(OR(G586="",G586=0,G586="0"),"",LEFT(G586,C576+1))</f>
        <v/>
      </c>
      <c r="I586" s="117" t="str">
        <f>IF(LEN(TRIM(J586))&gt;0,MAX(I13:I585)+1,"")</f>
        <v/>
      </c>
      <c r="J586" s="146"/>
      <c r="K586" s="142"/>
      <c r="L586" s="142"/>
      <c r="M586" s="243"/>
      <c r="W586" s="3">
        <v>1</v>
      </c>
    </row>
    <row r="587" spans="2:23" ht="21" customHeight="1">
      <c r="B587" s="286"/>
      <c r="C587" s="70"/>
      <c r="D587" s="59" t="str" cm="1">
        <f t="array" ref="D587">IF(ROW()=ROW(D574),C577,INDEX(E574:E587,ROW()-ROW(D574)))</f>
        <v/>
      </c>
      <c r="E587" s="114" t="str">
        <f>IF(OR(D587="",C576="",C576&lt;=0,F587=""),"",TRIM(MID(D587,LEN(F587)+1+IF(MID(D587,LEN(F587)+1,1)=" ",1,0),99999)))</f>
        <v/>
      </c>
      <c r="F587" s="59" t="str">
        <f>IF(OR(G587="",G587=0,G587="0"),"",IF(LEN(G587)&lt;=C576,G587,IF(LEN(SUBSTITUTE(H587," ",""))=C576+1,LEFT(G587,C576),LEFT(G587,FIND("§",SUBSTITUTE(H587," ","§",LEN(H587)-LEN(SUBSTITUTE(H587," ",""))))-1))))</f>
        <v/>
      </c>
      <c r="G587" s="59" t="str">
        <f t="shared" si="14"/>
        <v/>
      </c>
      <c r="H587" s="59" t="str">
        <f>IF(OR(G587="",G587=0,G587="0"),"",LEFT(G587,C576+1))</f>
        <v/>
      </c>
      <c r="I587" s="117" t="str">
        <f>IF(LEN(TRIM(J587))&gt;0,MAX(I13:I586)+1,"")</f>
        <v/>
      </c>
      <c r="J587" s="146"/>
      <c r="K587" s="142"/>
      <c r="L587" s="142"/>
      <c r="M587" s="243"/>
      <c r="W587" s="3">
        <v>1</v>
      </c>
    </row>
    <row r="588" spans="2:23" ht="21" customHeight="1">
      <c r="B588" s="286"/>
      <c r="C588" s="113" t="str">
        <f>IF(TRIM(SUBSTITUTE(K55,CHAR(160),""))="","",K55)</f>
        <v/>
      </c>
      <c r="D588" s="59" t="str" cm="1">
        <f t="array" ref="D588">IF(ROW()=ROW(D588),C591,INDEX(E588:E601,ROW()-ROW(D588)))</f>
        <v/>
      </c>
      <c r="E588" s="114" t="str">
        <f>IF(OR(D588="",C590="",C590&lt;=0,F588=""),"",TRIM(MID(D588,LEN(F588)+1+IF(MID(D588,LEN(F588)+1,1)=" ",1,0),99999)))</f>
        <v/>
      </c>
      <c r="F588" s="59" t="str">
        <f>IF(OR(G588="",G588=0,G588="0"),"",IF(LEN(G588)&lt;=C590,G588,IF(LEN(SUBSTITUTE(H588," ",""))=C590+1,LEFT(G588,C590),LEFT(G588,FIND("§",SUBSTITUTE(H588," ","§",LEN(H588)-LEN(SUBSTITUTE(H588," ",""))))-1))))</f>
        <v/>
      </c>
      <c r="G588" s="59" t="str">
        <f t="shared" si="14"/>
        <v/>
      </c>
      <c r="H588" s="59" t="str">
        <f>IF(OR(G588="",G588=0,G588="0"),"",LEFT(G588,C590+1))</f>
        <v/>
      </c>
      <c r="I588" s="117" t="str">
        <f>IF(LEN(TRIM(J588))&gt;0,MAX(I13:I587)+1,"")</f>
        <v/>
      </c>
      <c r="J588" s="146"/>
      <c r="K588" s="142"/>
      <c r="L588" s="142"/>
      <c r="M588" s="243"/>
      <c r="W588" s="3">
        <v>1</v>
      </c>
    </row>
    <row r="589" spans="2:23" ht="21" customHeight="1">
      <c r="B589" s="286"/>
      <c r="C589" s="70" t="str">
        <f>TRIM(SUBSTITUTE(SUBSTITUTE(SUBSTITUTE(SUBSTITUTE(SUBSTITUTE(SUBSTITUTE(SUBSTITUTE(SUBSTITUTE(SUBSTITUTE(CLEAN(IF(OR(LEFT(C588,1)="-",LEFT(C588,1)="="),MID(C588,2,99999),C588)),"—","-"),"–","-"),CHAR(160)," "),CHAR(9)," "),CHAR(13)," "),CHAR(10)," ")," "," ")," "," ")," "," "))</f>
        <v/>
      </c>
      <c r="D589" s="59" t="str" cm="1">
        <f t="array" ref="D589">IF(ROW()=ROW(D588),C591,INDEX(E588:E601,ROW()-ROW(D588)))</f>
        <v/>
      </c>
      <c r="E589" s="114" t="str">
        <f>IF(OR(D589="",C590="",C590&lt;=0,F589=""),"",TRIM(MID(D589,LEN(F589)+1+IF(MID(D589,LEN(F589)+1,1)=" ",1,0),99999)))</f>
        <v/>
      </c>
      <c r="F589" s="59" t="str">
        <f>IF(OR(G589="",G589=0,G589="0"),"",IF(LEN(G589)&lt;=C590,G589,IF(LEN(SUBSTITUTE(H589," ",""))=C590+1,LEFT(G589,C590),LEFT(G589,FIND("§",SUBSTITUTE(H589," ","§",LEN(H589)-LEN(SUBSTITUTE(H589," ",""))))-1))))</f>
        <v/>
      </c>
      <c r="G589" s="59" t="str">
        <f t="shared" si="14"/>
        <v/>
      </c>
      <c r="H589" s="59" t="str">
        <f>IF(OR(G589="",G589=0,G589="0"),"",LEFT(G589,C590+1))</f>
        <v/>
      </c>
      <c r="I589" s="117" t="str">
        <f>IF(LEN(TRIM(J589))&gt;0,MAX(I13:I588)+1,"")</f>
        <v/>
      </c>
      <c r="J589" s="146"/>
      <c r="K589" s="142"/>
      <c r="L589" s="142"/>
      <c r="M589" s="243"/>
      <c r="W589" s="3">
        <v>1</v>
      </c>
    </row>
    <row r="590" spans="2:23" ht="21" customHeight="1">
      <c r="B590" s="286"/>
      <c r="C590" s="121">
        <f>C11</f>
        <v>120</v>
      </c>
      <c r="D590" s="59" t="str" cm="1">
        <f t="array" ref="D590">IF(ROW()=ROW(D588),C591,INDEX(E588:E601,ROW()-ROW(D588)))</f>
        <v/>
      </c>
      <c r="E590" s="114" t="str">
        <f>IF(OR(D590="",C590="",C590&lt;=0,F590=""),"",TRIM(MID(D590,LEN(F590)+1+IF(MID(D590,LEN(F590)+1,1)=" ",1,0),99999)))</f>
        <v/>
      </c>
      <c r="F590" s="59" t="str">
        <f>IF(OR(G590="",G590=0,G590="0"),"",IF(LEN(G590)&lt;=C590,G590,IF(LEN(SUBSTITUTE(H590," ",""))=C590+1,LEFT(G590,C590),LEFT(G590,FIND("§",SUBSTITUTE(H590," ","§",LEN(H590)-LEN(SUBSTITUTE(H590," ",""))))-1))))</f>
        <v/>
      </c>
      <c r="G590" s="59" t="str">
        <f t="shared" ref="G590:G643" si="15">IF(OR(D590="",D590=0),"",TRIM(SUBSTITUTE(SUBSTITUTE(D590,CHAR(160)," "),CHAR(10)," ")))</f>
        <v/>
      </c>
      <c r="H590" s="59" t="str">
        <f>IF(OR(G590="",G590=0,G590="0"),"",LEFT(G590,C590+1))</f>
        <v/>
      </c>
      <c r="I590" s="117" t="str">
        <f>IF(LEN(TRIM(J590))&gt;0,MAX(I13:I589)+1,"")</f>
        <v/>
      </c>
      <c r="J590" s="146"/>
      <c r="K590" s="142"/>
      <c r="L590" s="142"/>
      <c r="M590" s="243"/>
      <c r="W590" s="3">
        <v>1</v>
      </c>
    </row>
    <row r="591" spans="2:23" ht="21" customHeight="1">
      <c r="B591" s="286"/>
      <c r="C591" s="70" t="str">
        <f>IF(UPPER(TRIM(C12))="X",C595,C589)</f>
        <v/>
      </c>
      <c r="D591" s="59" t="str" cm="1">
        <f t="array" ref="D591">IF(ROW()=ROW(D588),C591,INDEX(E588:E601,ROW()-ROW(D588)))</f>
        <v/>
      </c>
      <c r="E591" s="114" t="str">
        <f>IF(OR(D591="",C590="",C590&lt;=0,F591=""),"",TRIM(MID(D591,LEN(F591)+1+IF(MID(D591,LEN(F591)+1,1)=" ",1,0),99999)))</f>
        <v/>
      </c>
      <c r="F591" s="59" t="str">
        <f>IF(OR(G591="",G591=0,G591="0"),"",IF(LEN(G591)&lt;=C590,G591,IF(LEN(SUBSTITUTE(H591," ",""))=C590+1,LEFT(G591,C590),LEFT(G591,FIND("§",SUBSTITUTE(H591," ","§",LEN(H591)-LEN(SUBSTITUTE(H591," ",""))))-1))))</f>
        <v/>
      </c>
      <c r="G591" s="59" t="str">
        <f t="shared" si="15"/>
        <v/>
      </c>
      <c r="H591" s="59" t="str">
        <f>IF(OR(G591="",G591=0,G591="0"),"",LEFT(G591,C590+1))</f>
        <v/>
      </c>
      <c r="I591" s="117" t="str">
        <f>IF(LEN(TRIM(J591))&gt;0,MAX(I13:I590)+1,"")</f>
        <v/>
      </c>
      <c r="J591" s="146"/>
      <c r="K591" s="142"/>
      <c r="L591" s="142"/>
      <c r="M591" s="243"/>
      <c r="W591" s="3">
        <v>1</v>
      </c>
    </row>
    <row r="592" spans="2:23" ht="21" customHeight="1">
      <c r="B592" s="286"/>
      <c r="C592" s="123" t="str">
        <f>TRIM(SUBSTITUTE(SUBSTITUTE(SUBSTITUTE(SUBSTITUTE(SUBSTITUTE(SUBSTITUTE(SUBSTITUTE(SUBSTITUTE(SUBSTITUTE(SUBSTITUTE(C589,","," "),";"," "),":"," "),"!"," "),"?"," "),"…"," "),"»"," "),"«"," "),"/"," "),"."," "))</f>
        <v/>
      </c>
      <c r="D592" s="59" t="str" cm="1">
        <f t="array" ref="D592">IF(ROW()=ROW(D588),C591,INDEX(E588:E601,ROW()-ROW(D588)))</f>
        <v/>
      </c>
      <c r="E592" s="114" t="str">
        <f>IF(OR(D592="",C590="",C590&lt;=0,F592=""),"",TRIM(MID(D592,LEN(F592)+1+IF(MID(D592,LEN(F592)+1,1)=" ",1,0),99999)))</f>
        <v/>
      </c>
      <c r="F592" s="59" t="str">
        <f>IF(OR(G592="",G592=0,G592="0"),"",IF(LEN(G592)&lt;=C590,G592,IF(LEN(SUBSTITUTE(H592," ",""))=C590+1,LEFT(G592,C590),LEFT(G592,FIND("§",SUBSTITUTE(H592," ","§",LEN(H592)-LEN(SUBSTITUTE(H592," ",""))))-1))))</f>
        <v/>
      </c>
      <c r="G592" s="59" t="str">
        <f t="shared" si="15"/>
        <v/>
      </c>
      <c r="H592" s="59" t="str">
        <f>IF(OR(G592="",G592=0,G592="0"),"",LEFT(G592,C590+1))</f>
        <v/>
      </c>
      <c r="I592" s="117" t="str">
        <f>IF(LEN(TRIM(J592))&gt;0,MAX(I13:I591)+1,"")</f>
        <v/>
      </c>
      <c r="J592" s="146"/>
      <c r="K592" s="142"/>
      <c r="L592" s="142"/>
      <c r="M592" s="243"/>
      <c r="W592" s="3">
        <v>1</v>
      </c>
    </row>
    <row r="593" spans="2:23" ht="21" customHeight="1">
      <c r="B593" s="286"/>
      <c r="C593" s="59" t="str">
        <f>TRIM(SUBSTITUTE(SUBSTITUTE(SUBSTITUTE(SUBSTITUTE(SUBSTITUTE(SUBSTITUTE(SUBSTITUTE(SUBSTITUTE(C592,"("," "),")"," "),CHAR(34)," "),"-"," "),"_"," "),"&lt;"," "),"&gt;"," "),"="," "))</f>
        <v/>
      </c>
      <c r="D593" s="59" t="str" cm="1">
        <f t="array" ref="D593">IF(ROW()=ROW(D588),C591,INDEX(E588:E601,ROW()-ROW(D588)))</f>
        <v/>
      </c>
      <c r="E593" s="114" t="str">
        <f>IF(OR(D593="",C590="",C590&lt;=0,F593=""),"",TRIM(MID(D593,LEN(F593)+1+IF(MID(D593,LEN(F593)+1,1)=" ",1,0),99999)))</f>
        <v/>
      </c>
      <c r="F593" s="59" t="str">
        <f>IF(OR(G593="",G593=0,G593="0"),"",IF(LEN(G593)&lt;=C590,G593,IF(LEN(SUBSTITUTE(H593," ",""))=C590+1,LEFT(G593,C590),LEFT(G593,FIND("§",SUBSTITUTE(H593," ","§",LEN(H593)-LEN(SUBSTITUTE(H593," ",""))))-1))))</f>
        <v/>
      </c>
      <c r="G593" s="59" t="str">
        <f t="shared" si="15"/>
        <v/>
      </c>
      <c r="H593" s="59" t="str">
        <f>IF(OR(G593="",G593=0,G593="0"),"",LEFT(G593,C590+1))</f>
        <v/>
      </c>
      <c r="I593" s="117" t="str">
        <f>IF(LEN(TRIM(J593))&gt;0,MAX(I13:I592)+1,"")</f>
        <v/>
      </c>
      <c r="J593" s="146"/>
      <c r="K593" s="142"/>
      <c r="L593" s="142"/>
      <c r="M593" s="243"/>
      <c r="W593" s="3">
        <v>1</v>
      </c>
    </row>
    <row r="594" spans="2:23" ht="21" customHeight="1">
      <c r="B594" s="286"/>
      <c r="C594" s="70" t="str">
        <f>TRIM(SUBSTITUTE(SUBSTITUTE(SUBSTITUTE(SUBSTITUTE(C593,"►"," "),"▼"," "),"▲"," "),"◄"," "))</f>
        <v/>
      </c>
      <c r="D594" s="59" t="str" cm="1">
        <f t="array" ref="D594">IF(ROW()=ROW(D588),C591,INDEX(E588:E601,ROW()-ROW(D588)))</f>
        <v/>
      </c>
      <c r="E594" s="114" t="str">
        <f>IF(OR(D594="",C590="",C590&lt;=0,F594=""),"",TRIM(MID(D594,LEN(F594)+1+IF(MID(D594,LEN(F594)+1,1)=" ",1,0),99999)))</f>
        <v/>
      </c>
      <c r="F594" s="59" t="str">
        <f>IF(OR(G594="",G594=0,G594="0"),"",IF(LEN(G594)&lt;=C590,G594,IF(LEN(SUBSTITUTE(H594," ",""))=C590+1,LEFT(G594,C590),LEFT(G594,FIND("§",SUBSTITUTE(H594," ","§",LEN(H594)-LEN(SUBSTITUTE(H594," ",""))))-1))))</f>
        <v/>
      </c>
      <c r="G594" s="59" t="str">
        <f t="shared" si="15"/>
        <v/>
      </c>
      <c r="H594" s="59" t="str">
        <f>IF(OR(G594="",G594=0,G594="0"),"",LEFT(G594,C590+1))</f>
        <v/>
      </c>
      <c r="I594" s="117" t="str">
        <f>IF(LEN(TRIM(J594))&gt;0,MAX(I13:I593)+1,"")</f>
        <v/>
      </c>
      <c r="J594" s="146"/>
      <c r="K594" s="142"/>
      <c r="L594" s="142"/>
      <c r="M594" s="243"/>
      <c r="W594" s="3">
        <v>1</v>
      </c>
    </row>
    <row r="595" spans="2:23" ht="21" customHeight="1">
      <c r="B595" s="286"/>
      <c r="C595" s="70" t="str">
        <f>TRIM(SUBSTITUTE(SUBSTITUTE(C594,"“"," "),"”"," "))</f>
        <v/>
      </c>
      <c r="D595" s="59" t="str" cm="1">
        <f t="array" ref="D595">IF(ROW()=ROW(D588),C591,INDEX(E588:E601,ROW()-ROW(D588)))</f>
        <v/>
      </c>
      <c r="E595" s="114" t="str">
        <f>IF(OR(D595="",C590="",C590&lt;=0,F595=""),"",TRIM(MID(D595,LEN(F595)+1+IF(MID(D595,LEN(F595)+1,1)=" ",1,0),99999)))</f>
        <v/>
      </c>
      <c r="F595" s="59" t="str">
        <f>IF(OR(G595="",G595=0,G595="0"),"",IF(LEN(G595)&lt;=C590,G595,IF(LEN(SUBSTITUTE(H595," ",""))=C590+1,LEFT(G595,C590),LEFT(G595,FIND("§",SUBSTITUTE(H595," ","§",LEN(H595)-LEN(SUBSTITUTE(H595," ",""))))-1))))</f>
        <v/>
      </c>
      <c r="G595" s="59" t="str">
        <f t="shared" si="15"/>
        <v/>
      </c>
      <c r="H595" s="59" t="str">
        <f>IF(OR(G595="",G595=0,G595="0"),"",LEFT(G595,C590+1))</f>
        <v/>
      </c>
      <c r="I595" s="117" t="str">
        <f>IF(LEN(TRIM(J595))&gt;0,MAX(I13:I594)+1,"")</f>
        <v/>
      </c>
      <c r="J595" s="146"/>
      <c r="K595" s="142"/>
      <c r="L595" s="142"/>
      <c r="M595" s="243"/>
      <c r="W595" s="3">
        <v>1</v>
      </c>
    </row>
    <row r="596" spans="2:23" ht="21" customHeight="1">
      <c r="B596" s="286"/>
      <c r="C596" s="70"/>
      <c r="D596" s="59" t="str" cm="1">
        <f t="array" ref="D596">IF(ROW()=ROW(D588),C591,INDEX(E588:E601,ROW()-ROW(D588)))</f>
        <v/>
      </c>
      <c r="E596" s="114" t="str">
        <f>IF(OR(D596="",C590="",C590&lt;=0,F596=""),"",TRIM(MID(D596,LEN(F596)+1+IF(MID(D596,LEN(F596)+1,1)=" ",1,0),99999)))</f>
        <v/>
      </c>
      <c r="F596" s="59" t="str">
        <f>IF(OR(G596="",G596=0,G596="0"),"",IF(LEN(G596)&lt;=C590,G596,IF(LEN(SUBSTITUTE(H596," ",""))=C590+1,LEFT(G596,C590),LEFT(G596,FIND("§",SUBSTITUTE(H596," ","§",LEN(H596)-LEN(SUBSTITUTE(H596," ",""))))-1))))</f>
        <v/>
      </c>
      <c r="G596" s="59" t="str">
        <f t="shared" si="15"/>
        <v/>
      </c>
      <c r="H596" s="59" t="str">
        <f>IF(OR(G596="",G596=0,G596="0"),"",LEFT(G596,C590+1))</f>
        <v/>
      </c>
      <c r="I596" s="117" t="str">
        <f>IF(LEN(TRIM(J596))&gt;0,MAX(I13:I595)+1,"")</f>
        <v/>
      </c>
      <c r="J596" s="146"/>
      <c r="K596" s="142"/>
      <c r="L596" s="142"/>
      <c r="M596" s="243"/>
      <c r="W596" s="3">
        <v>1</v>
      </c>
    </row>
    <row r="597" spans="2:23" ht="21" customHeight="1">
      <c r="B597" s="286"/>
      <c r="C597" s="70"/>
      <c r="D597" s="59" t="str" cm="1">
        <f t="array" ref="D597">IF(ROW()=ROW(D588),C591,INDEX(E588:E601,ROW()-ROW(D588)))</f>
        <v/>
      </c>
      <c r="E597" s="114" t="str">
        <f>IF(OR(D597="",C590="",C590&lt;=0,F597=""),"",TRIM(MID(D597,LEN(F597)+1+IF(MID(D597,LEN(F597)+1,1)=" ",1,0),99999)))</f>
        <v/>
      </c>
      <c r="F597" s="59" t="str">
        <f>IF(OR(G597="",G597=0,G597="0"),"",IF(LEN(G597)&lt;=C590,G597,IF(LEN(SUBSTITUTE(H597," ",""))=C590+1,LEFT(G597,C590),LEFT(G597,FIND("§",SUBSTITUTE(H597," ","§",LEN(H597)-LEN(SUBSTITUTE(H597," ",""))))-1))))</f>
        <v/>
      </c>
      <c r="G597" s="59" t="str">
        <f t="shared" si="15"/>
        <v/>
      </c>
      <c r="H597" s="59" t="str">
        <f>IF(OR(G597="",G597=0,G597="0"),"",LEFT(G597,C590+1))</f>
        <v/>
      </c>
      <c r="I597" s="117" t="str">
        <f>IF(LEN(TRIM(J597))&gt;0,MAX(I13:I596)+1,"")</f>
        <v/>
      </c>
      <c r="J597" s="146"/>
      <c r="K597" s="142"/>
      <c r="L597" s="142"/>
      <c r="M597" s="243"/>
      <c r="W597" s="3">
        <v>1</v>
      </c>
    </row>
    <row r="598" spans="2:23" ht="21" customHeight="1">
      <c r="B598" s="286"/>
      <c r="C598" s="70"/>
      <c r="D598" s="59" t="str" cm="1">
        <f t="array" ref="D598">IF(ROW()=ROW(D588),C591,INDEX(E588:E601,ROW()-ROW(D588)))</f>
        <v/>
      </c>
      <c r="E598" s="114" t="str">
        <f>IF(OR(D598="",C590="",C590&lt;=0,F598=""),"",TRIM(MID(D598,LEN(F598)+1+IF(MID(D598,LEN(F598)+1,1)=" ",1,0),99999)))</f>
        <v/>
      </c>
      <c r="F598" s="59" t="str">
        <f>IF(OR(G598="",G598=0,G598="0"),"",IF(LEN(G598)&lt;=C590,G598,IF(LEN(SUBSTITUTE(H598," ",""))=C590+1,LEFT(G598,C590),LEFT(G598,FIND("§",SUBSTITUTE(H598," ","§",LEN(H598)-LEN(SUBSTITUTE(H598," ",""))))-1))))</f>
        <v/>
      </c>
      <c r="G598" s="59" t="str">
        <f t="shared" si="15"/>
        <v/>
      </c>
      <c r="H598" s="59" t="str">
        <f>IF(OR(G598="",G598=0,G598="0"),"",LEFT(G598,C590+1))</f>
        <v/>
      </c>
      <c r="I598" s="117" t="str">
        <f>IF(LEN(TRIM(J598))&gt;0,MAX(I13:I597)+1,"")</f>
        <v/>
      </c>
      <c r="J598" s="146"/>
      <c r="K598" s="142"/>
      <c r="L598" s="142"/>
      <c r="M598" s="243"/>
      <c r="W598" s="3">
        <v>1</v>
      </c>
    </row>
    <row r="599" spans="2:23" ht="21" customHeight="1">
      <c r="B599" s="286"/>
      <c r="C599" s="70"/>
      <c r="D599" s="59" t="str" cm="1">
        <f t="array" ref="D599">IF(ROW()=ROW(D588),C591,INDEX(E588:E601,ROW()-ROW(D588)))</f>
        <v/>
      </c>
      <c r="E599" s="114" t="str">
        <f>IF(OR(D599="",C590="",C590&lt;=0,F599=""),"",TRIM(MID(D599,LEN(F599)+1+IF(MID(D599,LEN(F599)+1,1)=" ",1,0),99999)))</f>
        <v/>
      </c>
      <c r="F599" s="59" t="str">
        <f>IF(OR(G599="",G599=0,G599="0"),"",IF(LEN(G599)&lt;=C590,G599,IF(LEN(SUBSTITUTE(H599," ",""))=C590+1,LEFT(G599,C590),LEFT(G599,FIND("§",SUBSTITUTE(H599," ","§",LEN(H599)-LEN(SUBSTITUTE(H599," ",""))))-1))))</f>
        <v/>
      </c>
      <c r="G599" s="59" t="str">
        <f t="shared" si="15"/>
        <v/>
      </c>
      <c r="H599" s="59" t="str">
        <f>IF(OR(G599="",G599=0,G599="0"),"",LEFT(G599,C590+1))</f>
        <v/>
      </c>
      <c r="I599" s="117" t="str">
        <f>IF(LEN(TRIM(J599))&gt;0,MAX(I13:I598)+1,"")</f>
        <v/>
      </c>
      <c r="J599" s="146"/>
      <c r="K599" s="142"/>
      <c r="L599" s="142"/>
      <c r="M599" s="243"/>
      <c r="W599" s="3">
        <v>1</v>
      </c>
    </row>
    <row r="600" spans="2:23" ht="21" customHeight="1">
      <c r="B600" s="286"/>
      <c r="C600" s="70"/>
      <c r="D600" s="59" t="str" cm="1">
        <f t="array" ref="D600">IF(ROW()=ROW(D588),C591,INDEX(E588:E601,ROW()-ROW(D588)))</f>
        <v/>
      </c>
      <c r="E600" s="114" t="str">
        <f>IF(OR(D600="",C590="",C590&lt;=0,F600=""),"",TRIM(MID(D600,LEN(F600)+1+IF(MID(D600,LEN(F600)+1,1)=" ",1,0),99999)))</f>
        <v/>
      </c>
      <c r="F600" s="59" t="str">
        <f>IF(OR(G600="",G600=0,G600="0"),"",IF(LEN(G600)&lt;=C590,G600,IF(LEN(SUBSTITUTE(H600," ",""))=C590+1,LEFT(G600,C590),LEFT(G600,FIND("§",SUBSTITUTE(H600," ","§",LEN(H600)-LEN(SUBSTITUTE(H600," ",""))))-1))))</f>
        <v/>
      </c>
      <c r="G600" s="59" t="str">
        <f t="shared" si="15"/>
        <v/>
      </c>
      <c r="H600" s="59" t="str">
        <f>IF(OR(G600="",G600=0,G600="0"),"",LEFT(G600,C590+1))</f>
        <v/>
      </c>
      <c r="I600" s="117" t="str">
        <f>IF(LEN(TRIM(J600))&gt;0,MAX(I13:I599)+1,"")</f>
        <v/>
      </c>
      <c r="J600" s="146"/>
      <c r="K600" s="142"/>
      <c r="L600" s="142"/>
      <c r="M600" s="243"/>
      <c r="W600" s="3">
        <v>1</v>
      </c>
    </row>
    <row r="601" spans="2:23" ht="21" customHeight="1">
      <c r="B601" s="286"/>
      <c r="C601" s="70"/>
      <c r="D601" s="59" t="str" cm="1">
        <f t="array" ref="D601">IF(ROW()=ROW(D588),C591,INDEX(E588:E601,ROW()-ROW(D588)))</f>
        <v/>
      </c>
      <c r="E601" s="114" t="str">
        <f>IF(OR(D601="",C590="",C590&lt;=0,F601=""),"",TRIM(MID(D601,LEN(F601)+1+IF(MID(D601,LEN(F601)+1,1)=" ",1,0),99999)))</f>
        <v/>
      </c>
      <c r="F601" s="59" t="str">
        <f>IF(OR(G601="",G601=0,G601="0"),"",IF(LEN(G601)&lt;=C590,G601,IF(LEN(SUBSTITUTE(H601," ",""))=C590+1,LEFT(G601,C590),LEFT(G601,FIND("§",SUBSTITUTE(H601," ","§",LEN(H601)-LEN(SUBSTITUTE(H601," ",""))))-1))))</f>
        <v/>
      </c>
      <c r="G601" s="59" t="str">
        <f t="shared" si="15"/>
        <v/>
      </c>
      <c r="H601" s="59" t="str">
        <f>IF(OR(G601="",G601=0,G601="0"),"",LEFT(G601,C590+1))</f>
        <v/>
      </c>
      <c r="I601" s="117" t="str">
        <f>IF(LEN(TRIM(J601))&gt;0,MAX(I13:I600)+1,"")</f>
        <v/>
      </c>
      <c r="J601" s="146"/>
      <c r="K601" s="142"/>
      <c r="L601" s="142"/>
      <c r="M601" s="243"/>
      <c r="W601" s="3">
        <v>1</v>
      </c>
    </row>
    <row r="602" spans="2:23" ht="21" customHeight="1">
      <c r="B602" s="286"/>
      <c r="C602" s="113" t="str">
        <f>IF(TRIM(SUBSTITUTE(K56,CHAR(160),""))="","",K56)</f>
        <v/>
      </c>
      <c r="D602" s="59" t="str" cm="1">
        <f t="array" ref="D602">IF(ROW()=ROW(D602),C605,INDEX(E602:E615,ROW()-ROW(D602)))</f>
        <v/>
      </c>
      <c r="E602" s="114" t="str">
        <f>IF(OR(D602="",C604="",C604&lt;=0,F602=""),"",TRIM(MID(D602,LEN(F602)+1+IF(MID(D602,LEN(F602)+1,1)=" ",1,0),99999)))</f>
        <v/>
      </c>
      <c r="F602" s="59" t="str">
        <f>IF(OR(G602="",G602=0,G602="0"),"",IF(LEN(G602)&lt;=C604,G602,IF(LEN(SUBSTITUTE(H602," ",""))=C604+1,LEFT(G602,C604),LEFT(G602,FIND("§",SUBSTITUTE(H602," ","§",LEN(H602)-LEN(SUBSTITUTE(H602," ",""))))-1))))</f>
        <v/>
      </c>
      <c r="G602" s="59" t="str">
        <f t="shared" si="15"/>
        <v/>
      </c>
      <c r="H602" s="59" t="str">
        <f>IF(OR(G602="",G602=0,G602="0"),"",LEFT(G602,C604+1))</f>
        <v/>
      </c>
      <c r="I602" s="117" t="str">
        <f>IF(LEN(TRIM(J602))&gt;0,MAX(I13:I601)+1,"")</f>
        <v/>
      </c>
      <c r="J602" s="146"/>
      <c r="K602" s="142"/>
      <c r="L602" s="142"/>
      <c r="M602" s="243"/>
      <c r="W602" s="3">
        <v>1</v>
      </c>
    </row>
    <row r="603" spans="2:23" ht="21" customHeight="1">
      <c r="B603" s="286"/>
      <c r="C603" s="70" t="str">
        <f>TRIM(SUBSTITUTE(SUBSTITUTE(SUBSTITUTE(SUBSTITUTE(SUBSTITUTE(SUBSTITUTE(SUBSTITUTE(SUBSTITUTE(SUBSTITUTE(CLEAN(IF(OR(LEFT(C602,1)="-",LEFT(C602,1)="="),MID(C602,2,99999),C602)),"—","-"),"–","-"),CHAR(160)," "),CHAR(9)," "),CHAR(13)," "),CHAR(10)," ")," "," ")," "," ")," "," "))</f>
        <v/>
      </c>
      <c r="D603" s="59" t="str" cm="1">
        <f t="array" ref="D603">IF(ROW()=ROW(D602),C605,INDEX(E602:E615,ROW()-ROW(D602)))</f>
        <v/>
      </c>
      <c r="E603" s="114" t="str">
        <f>IF(OR(D603="",C604="",C604&lt;=0,F603=""),"",TRIM(MID(D603,LEN(F603)+1+IF(MID(D603,LEN(F603)+1,1)=" ",1,0),99999)))</f>
        <v/>
      </c>
      <c r="F603" s="59" t="str">
        <f>IF(OR(G603="",G603=0,G603="0"),"",IF(LEN(G603)&lt;=C604,G603,IF(LEN(SUBSTITUTE(H603," ",""))=C604+1,LEFT(G603,C604),LEFT(G603,FIND("§",SUBSTITUTE(H603," ","§",LEN(H603)-LEN(SUBSTITUTE(H603," ",""))))-1))))</f>
        <v/>
      </c>
      <c r="G603" s="59" t="str">
        <f t="shared" si="15"/>
        <v/>
      </c>
      <c r="H603" s="59" t="str">
        <f>IF(OR(G603="",G603=0,G603="0"),"",LEFT(G603,C604+1))</f>
        <v/>
      </c>
      <c r="I603" s="117" t="str">
        <f>IF(LEN(TRIM(J603))&gt;0,MAX(I13:I602)+1,"")</f>
        <v/>
      </c>
      <c r="J603" s="146"/>
      <c r="K603" s="142"/>
      <c r="L603" s="142"/>
      <c r="M603" s="243"/>
      <c r="W603" s="3">
        <v>1</v>
      </c>
    </row>
    <row r="604" spans="2:23" ht="21" customHeight="1">
      <c r="B604" s="286"/>
      <c r="C604" s="121">
        <f>C11</f>
        <v>120</v>
      </c>
      <c r="D604" s="59" t="str" cm="1">
        <f t="array" ref="D604">IF(ROW()=ROW(D602),C605,INDEX(E602:E615,ROW()-ROW(D602)))</f>
        <v/>
      </c>
      <c r="E604" s="114" t="str">
        <f>IF(OR(D604="",C604="",C604&lt;=0,F604=""),"",TRIM(MID(D604,LEN(F604)+1+IF(MID(D604,LEN(F604)+1,1)=" ",1,0),99999)))</f>
        <v/>
      </c>
      <c r="F604" s="59" t="str">
        <f>IF(OR(G604="",G604=0,G604="0"),"",IF(LEN(G604)&lt;=C604,G604,IF(LEN(SUBSTITUTE(H604," ",""))=C604+1,LEFT(G604,C604),LEFT(G604,FIND("§",SUBSTITUTE(H604," ","§",LEN(H604)-LEN(SUBSTITUTE(H604," ",""))))-1))))</f>
        <v/>
      </c>
      <c r="G604" s="59" t="str">
        <f t="shared" si="15"/>
        <v/>
      </c>
      <c r="H604" s="59" t="str">
        <f>IF(OR(G604="",G604=0,G604="0"),"",LEFT(G604,C604+1))</f>
        <v/>
      </c>
      <c r="I604" s="117" t="str">
        <f>IF(LEN(TRIM(J604))&gt;0,MAX(I13:I603)+1,"")</f>
        <v/>
      </c>
      <c r="J604" s="146"/>
      <c r="K604" s="142"/>
      <c r="L604" s="142"/>
      <c r="M604" s="243"/>
      <c r="W604" s="3">
        <v>1</v>
      </c>
    </row>
    <row r="605" spans="2:23" ht="21" customHeight="1">
      <c r="B605" s="286"/>
      <c r="C605" s="70" t="str">
        <f>IF(UPPER(TRIM(C12))="X",C609,C603)</f>
        <v/>
      </c>
      <c r="D605" s="59" t="str" cm="1">
        <f t="array" ref="D605">IF(ROW()=ROW(D602),C605,INDEX(E602:E615,ROW()-ROW(D602)))</f>
        <v/>
      </c>
      <c r="E605" s="114" t="str">
        <f>IF(OR(D605="",C604="",C604&lt;=0,F605=""),"",TRIM(MID(D605,LEN(F605)+1+IF(MID(D605,LEN(F605)+1,1)=" ",1,0),99999)))</f>
        <v/>
      </c>
      <c r="F605" s="59" t="str">
        <f>IF(OR(G605="",G605=0,G605="0"),"",IF(LEN(G605)&lt;=C604,G605,IF(LEN(SUBSTITUTE(H605," ",""))=C604+1,LEFT(G605,C604),LEFT(G605,FIND("§",SUBSTITUTE(H605," ","§",LEN(H605)-LEN(SUBSTITUTE(H605," ",""))))-1))))</f>
        <v/>
      </c>
      <c r="G605" s="59" t="str">
        <f t="shared" si="15"/>
        <v/>
      </c>
      <c r="H605" s="59" t="str">
        <f>IF(OR(G605="",G605=0,G605="0"),"",LEFT(G605,C604+1))</f>
        <v/>
      </c>
      <c r="I605" s="117" t="str">
        <f>IF(LEN(TRIM(J605))&gt;0,MAX(I13:I604)+1,"")</f>
        <v/>
      </c>
      <c r="J605" s="146"/>
      <c r="K605" s="142"/>
      <c r="L605" s="142"/>
      <c r="M605" s="243"/>
      <c r="W605" s="3">
        <v>1</v>
      </c>
    </row>
    <row r="606" spans="2:23" ht="21" customHeight="1">
      <c r="B606" s="286"/>
      <c r="C606" s="123" t="str">
        <f>TRIM(SUBSTITUTE(SUBSTITUTE(SUBSTITUTE(SUBSTITUTE(SUBSTITUTE(SUBSTITUTE(SUBSTITUTE(SUBSTITUTE(SUBSTITUTE(SUBSTITUTE(C603,","," "),";"," "),":"," "),"!"," "),"?"," "),"…"," "),"»"," "),"«"," "),"/"," "),"."," "))</f>
        <v/>
      </c>
      <c r="D606" s="59" t="str" cm="1">
        <f t="array" ref="D606">IF(ROW()=ROW(D602),C605,INDEX(E602:E615,ROW()-ROW(D602)))</f>
        <v/>
      </c>
      <c r="E606" s="114" t="str">
        <f>IF(OR(D606="",C604="",C604&lt;=0,F606=""),"",TRIM(MID(D606,LEN(F606)+1+IF(MID(D606,LEN(F606)+1,1)=" ",1,0),99999)))</f>
        <v/>
      </c>
      <c r="F606" s="59" t="str">
        <f>IF(OR(G606="",G606=0,G606="0"),"",IF(LEN(G606)&lt;=C604,G606,IF(LEN(SUBSTITUTE(H606," ",""))=C604+1,LEFT(G606,C604),LEFT(G606,FIND("§",SUBSTITUTE(H606," ","§",LEN(H606)-LEN(SUBSTITUTE(H606," ",""))))-1))))</f>
        <v/>
      </c>
      <c r="G606" s="59" t="str">
        <f t="shared" si="15"/>
        <v/>
      </c>
      <c r="H606" s="59" t="str">
        <f>IF(OR(G606="",G606=0,G606="0"),"",LEFT(G606,C604+1))</f>
        <v/>
      </c>
      <c r="I606" s="117" t="str">
        <f>IF(LEN(TRIM(J606))&gt;0,MAX(I13:I605)+1,"")</f>
        <v/>
      </c>
      <c r="J606" s="146"/>
      <c r="K606" s="142"/>
      <c r="L606" s="142"/>
      <c r="M606" s="243"/>
      <c r="W606" s="3">
        <v>1</v>
      </c>
    </row>
    <row r="607" spans="2:23" ht="21" customHeight="1">
      <c r="B607" s="286"/>
      <c r="C607" s="59" t="str">
        <f>TRIM(SUBSTITUTE(SUBSTITUTE(SUBSTITUTE(SUBSTITUTE(SUBSTITUTE(SUBSTITUTE(SUBSTITUTE(SUBSTITUTE(C606,"("," "),")"," "),CHAR(34)," "),"-"," "),"_"," "),"&lt;"," "),"&gt;"," "),"="," "))</f>
        <v/>
      </c>
      <c r="D607" s="59" t="str" cm="1">
        <f t="array" ref="D607">IF(ROW()=ROW(D602),C605,INDEX(E602:E615,ROW()-ROW(D602)))</f>
        <v/>
      </c>
      <c r="E607" s="114" t="str">
        <f>IF(OR(D607="",C604="",C604&lt;=0,F607=""),"",TRIM(MID(D607,LEN(F607)+1+IF(MID(D607,LEN(F607)+1,1)=" ",1,0),99999)))</f>
        <v/>
      </c>
      <c r="F607" s="59" t="str">
        <f>IF(OR(G607="",G607=0,G607="0"),"",IF(LEN(G607)&lt;=C604,G607,IF(LEN(SUBSTITUTE(H607," ",""))=C604+1,LEFT(G607,C604),LEFT(G607,FIND("§",SUBSTITUTE(H607," ","§",LEN(H607)-LEN(SUBSTITUTE(H607," ",""))))-1))))</f>
        <v/>
      </c>
      <c r="G607" s="59" t="str">
        <f t="shared" si="15"/>
        <v/>
      </c>
      <c r="H607" s="59" t="str">
        <f>IF(OR(G607="",G607=0,G607="0"),"",LEFT(G607,C604+1))</f>
        <v/>
      </c>
      <c r="I607" s="117" t="str">
        <f>IF(LEN(TRIM(J607))&gt;0,MAX(I13:I606)+1,"")</f>
        <v/>
      </c>
      <c r="J607" s="146"/>
      <c r="K607" s="142"/>
      <c r="L607" s="142"/>
      <c r="M607" s="243"/>
      <c r="W607" s="3">
        <v>1</v>
      </c>
    </row>
    <row r="608" spans="2:23" ht="21" customHeight="1">
      <c r="B608" s="286"/>
      <c r="C608" s="70" t="str">
        <f>TRIM(SUBSTITUTE(SUBSTITUTE(SUBSTITUTE(SUBSTITUTE(C607,"►"," "),"▼"," "),"▲"," "),"◄"," "))</f>
        <v/>
      </c>
      <c r="D608" s="59" t="str" cm="1">
        <f t="array" ref="D608">IF(ROW()=ROW(D602),C605,INDEX(E602:E615,ROW()-ROW(D602)))</f>
        <v/>
      </c>
      <c r="E608" s="114" t="str">
        <f>IF(OR(D608="",C604="",C604&lt;=0,F608=""),"",TRIM(MID(D608,LEN(F608)+1+IF(MID(D608,LEN(F608)+1,1)=" ",1,0),99999)))</f>
        <v/>
      </c>
      <c r="F608" s="59" t="str">
        <f>IF(OR(G608="",G608=0,G608="0"),"",IF(LEN(G608)&lt;=C604,G608,IF(LEN(SUBSTITUTE(H608," ",""))=C604+1,LEFT(G608,C604),LEFT(G608,FIND("§",SUBSTITUTE(H608," ","§",LEN(H608)-LEN(SUBSTITUTE(H608," ",""))))-1))))</f>
        <v/>
      </c>
      <c r="G608" s="59" t="str">
        <f t="shared" si="15"/>
        <v/>
      </c>
      <c r="H608" s="59" t="str">
        <f>IF(OR(G608="",G608=0,G608="0"),"",LEFT(G608,C604+1))</f>
        <v/>
      </c>
      <c r="I608" s="117" t="str">
        <f>IF(LEN(TRIM(J608))&gt;0,MAX(I13:I607)+1,"")</f>
        <v/>
      </c>
      <c r="J608" s="146"/>
      <c r="K608" s="142"/>
      <c r="L608" s="142"/>
      <c r="M608" s="243"/>
      <c r="W608" s="3">
        <v>1</v>
      </c>
    </row>
    <row r="609" spans="2:23" ht="21" customHeight="1">
      <c r="B609" s="286"/>
      <c r="C609" s="70" t="str">
        <f>TRIM(SUBSTITUTE(SUBSTITUTE(C608,"“"," "),"”"," "))</f>
        <v/>
      </c>
      <c r="D609" s="59" t="str" cm="1">
        <f t="array" ref="D609">IF(ROW()=ROW(D602),C605,INDEX(E602:E615,ROW()-ROW(D602)))</f>
        <v/>
      </c>
      <c r="E609" s="114" t="str">
        <f>IF(OR(D609="",C604="",C604&lt;=0,F609=""),"",TRIM(MID(D609,LEN(F609)+1+IF(MID(D609,LEN(F609)+1,1)=" ",1,0),99999)))</f>
        <v/>
      </c>
      <c r="F609" s="59" t="str">
        <f>IF(OR(G609="",G609=0,G609="0"),"",IF(LEN(G609)&lt;=C604,G609,IF(LEN(SUBSTITUTE(H609," ",""))=C604+1,LEFT(G609,C604),LEFT(G609,FIND("§",SUBSTITUTE(H609," ","§",LEN(H609)-LEN(SUBSTITUTE(H609," ",""))))-1))))</f>
        <v/>
      </c>
      <c r="G609" s="59" t="str">
        <f t="shared" si="15"/>
        <v/>
      </c>
      <c r="H609" s="59" t="str">
        <f>IF(OR(G609="",G609=0,G609="0"),"",LEFT(G609,C604+1))</f>
        <v/>
      </c>
      <c r="I609" s="117" t="str">
        <f>IF(LEN(TRIM(J609))&gt;0,MAX(I13:I608)+1,"")</f>
        <v/>
      </c>
      <c r="J609" s="146"/>
      <c r="K609" s="142"/>
      <c r="L609" s="142"/>
      <c r="M609" s="243"/>
      <c r="W609" s="3">
        <v>1</v>
      </c>
    </row>
    <row r="610" spans="2:23" ht="21" customHeight="1">
      <c r="B610" s="286"/>
      <c r="C610" s="70"/>
      <c r="D610" s="59" t="str" cm="1">
        <f t="array" ref="D610">IF(ROW()=ROW(D602),C605,INDEX(E602:E615,ROW()-ROW(D602)))</f>
        <v/>
      </c>
      <c r="E610" s="114" t="str">
        <f>IF(OR(D610="",C604="",C604&lt;=0,F610=""),"",TRIM(MID(D610,LEN(F610)+1+IF(MID(D610,LEN(F610)+1,1)=" ",1,0),99999)))</f>
        <v/>
      </c>
      <c r="F610" s="59" t="str">
        <f>IF(OR(G610="",G610=0,G610="0"),"",IF(LEN(G610)&lt;=C604,G610,IF(LEN(SUBSTITUTE(H610," ",""))=C604+1,LEFT(G610,C604),LEFT(G610,FIND("§",SUBSTITUTE(H610," ","§",LEN(H610)-LEN(SUBSTITUTE(H610," ",""))))-1))))</f>
        <v/>
      </c>
      <c r="G610" s="59" t="str">
        <f t="shared" si="15"/>
        <v/>
      </c>
      <c r="H610" s="59" t="str">
        <f>IF(OR(G610="",G610=0,G610="0"),"",LEFT(G610,C604+1))</f>
        <v/>
      </c>
      <c r="I610" s="117" t="str">
        <f>IF(LEN(TRIM(J610))&gt;0,MAX(I13:I609)+1,"")</f>
        <v/>
      </c>
      <c r="J610" s="146"/>
      <c r="K610" s="142"/>
      <c r="L610" s="142"/>
      <c r="M610" s="243"/>
      <c r="W610" s="3">
        <v>1</v>
      </c>
    </row>
    <row r="611" spans="2:23" ht="21" customHeight="1">
      <c r="B611" s="286"/>
      <c r="C611" s="70"/>
      <c r="D611" s="59" t="str" cm="1">
        <f t="array" ref="D611">IF(ROW()=ROW(D602),C605,INDEX(E602:E615,ROW()-ROW(D602)))</f>
        <v/>
      </c>
      <c r="E611" s="114" t="str">
        <f>IF(OR(D611="",C604="",C604&lt;=0,F611=""),"",TRIM(MID(D611,LEN(F611)+1+IF(MID(D611,LEN(F611)+1,1)=" ",1,0),99999)))</f>
        <v/>
      </c>
      <c r="F611" s="59" t="str">
        <f>IF(OR(G611="",G611=0,G611="0"),"",IF(LEN(G611)&lt;=C604,G611,IF(LEN(SUBSTITUTE(H611," ",""))=C604+1,LEFT(G611,C604),LEFT(G611,FIND("§",SUBSTITUTE(H611," ","§",LEN(H611)-LEN(SUBSTITUTE(H611," ",""))))-1))))</f>
        <v/>
      </c>
      <c r="G611" s="59" t="str">
        <f t="shared" si="15"/>
        <v/>
      </c>
      <c r="H611" s="59" t="str">
        <f>IF(OR(G611="",G611=0,G611="0"),"",LEFT(G611,C604+1))</f>
        <v/>
      </c>
      <c r="I611" s="117" t="str">
        <f>IF(LEN(TRIM(J611))&gt;0,MAX(I13:I610)+1,"")</f>
        <v/>
      </c>
      <c r="J611" s="146"/>
      <c r="K611" s="142"/>
      <c r="L611" s="142"/>
      <c r="M611" s="243"/>
      <c r="W611" s="3">
        <v>1</v>
      </c>
    </row>
    <row r="612" spans="2:23" ht="21" customHeight="1">
      <c r="B612" s="286"/>
      <c r="C612" s="70"/>
      <c r="D612" s="59" t="str" cm="1">
        <f t="array" ref="D612">IF(ROW()=ROW(D602),C605,INDEX(E602:E615,ROW()-ROW(D602)))</f>
        <v/>
      </c>
      <c r="E612" s="114" t="str">
        <f>IF(OR(D612="",C604="",C604&lt;=0,F612=""),"",TRIM(MID(D612,LEN(F612)+1+IF(MID(D612,LEN(F612)+1,1)=" ",1,0),99999)))</f>
        <v/>
      </c>
      <c r="F612" s="59" t="str">
        <f>IF(OR(G612="",G612=0,G612="0"),"",IF(LEN(G612)&lt;=C604,G612,IF(LEN(SUBSTITUTE(H612," ",""))=C604+1,LEFT(G612,C604),LEFT(G612,FIND("§",SUBSTITUTE(H612," ","§",LEN(H612)-LEN(SUBSTITUTE(H612," ",""))))-1))))</f>
        <v/>
      </c>
      <c r="G612" s="59" t="str">
        <f t="shared" si="15"/>
        <v/>
      </c>
      <c r="H612" s="59" t="str">
        <f>IF(OR(G612="",G612=0,G612="0"),"",LEFT(G612,C604+1))</f>
        <v/>
      </c>
      <c r="I612" s="117" t="str">
        <f>IF(LEN(TRIM(J612))&gt;0,MAX(I13:I611)+1,"")</f>
        <v/>
      </c>
      <c r="J612" s="146"/>
      <c r="K612" s="142"/>
      <c r="L612" s="142"/>
      <c r="M612" s="243"/>
      <c r="W612" s="3">
        <v>1</v>
      </c>
    </row>
    <row r="613" spans="2:23" ht="21" customHeight="1">
      <c r="B613" s="286"/>
      <c r="C613" s="70"/>
      <c r="D613" s="59" t="str" cm="1">
        <f t="array" ref="D613">IF(ROW()=ROW(D602),C605,INDEX(E602:E615,ROW()-ROW(D602)))</f>
        <v/>
      </c>
      <c r="E613" s="114" t="str">
        <f>IF(OR(D613="",C604="",C604&lt;=0,F613=""),"",TRIM(MID(D613,LEN(F613)+1+IF(MID(D613,LEN(F613)+1,1)=" ",1,0),99999)))</f>
        <v/>
      </c>
      <c r="F613" s="59" t="str">
        <f>IF(OR(G613="",G613=0,G613="0"),"",IF(LEN(G613)&lt;=C604,G613,IF(LEN(SUBSTITUTE(H613," ",""))=C604+1,LEFT(G613,C604),LEFT(G613,FIND("§",SUBSTITUTE(H613," ","§",LEN(H613)-LEN(SUBSTITUTE(H613," ",""))))-1))))</f>
        <v/>
      </c>
      <c r="G613" s="59" t="str">
        <f t="shared" si="15"/>
        <v/>
      </c>
      <c r="H613" s="59" t="str">
        <f>IF(OR(G613="",G613=0,G613="0"),"",LEFT(G613,C604+1))</f>
        <v/>
      </c>
      <c r="I613" s="117" t="str">
        <f>IF(LEN(TRIM(J613))&gt;0,MAX(I13:I612)+1,"")</f>
        <v/>
      </c>
      <c r="J613" s="146"/>
      <c r="K613" s="142"/>
      <c r="L613" s="142"/>
      <c r="M613" s="243"/>
      <c r="W613" s="3">
        <v>1</v>
      </c>
    </row>
    <row r="614" spans="2:23" ht="21" customHeight="1">
      <c r="B614" s="286"/>
      <c r="C614" s="70"/>
      <c r="D614" s="59" t="str" cm="1">
        <f t="array" ref="D614">IF(ROW()=ROW(D602),C605,INDEX(E602:E615,ROW()-ROW(D602)))</f>
        <v/>
      </c>
      <c r="E614" s="114" t="str">
        <f>IF(OR(D614="",C604="",C604&lt;=0,F614=""),"",TRIM(MID(D614,LEN(F614)+1+IF(MID(D614,LEN(F614)+1,1)=" ",1,0),99999)))</f>
        <v/>
      </c>
      <c r="F614" s="59" t="str">
        <f>IF(OR(G614="",G614=0,G614="0"),"",IF(LEN(G614)&lt;=C604,G614,IF(LEN(SUBSTITUTE(H614," ",""))=C604+1,LEFT(G614,C604),LEFT(G614,FIND("§",SUBSTITUTE(H614," ","§",LEN(H614)-LEN(SUBSTITUTE(H614," ",""))))-1))))</f>
        <v/>
      </c>
      <c r="G614" s="59" t="str">
        <f t="shared" si="15"/>
        <v/>
      </c>
      <c r="H614" s="59" t="str">
        <f>IF(OR(G614="",G614=0,G614="0"),"",LEFT(G614,C604+1))</f>
        <v/>
      </c>
      <c r="I614" s="117" t="str">
        <f>IF(LEN(TRIM(J614))&gt;0,MAX(I13:I613)+1,"")</f>
        <v/>
      </c>
      <c r="J614" s="146"/>
      <c r="K614" s="142"/>
      <c r="L614" s="142"/>
      <c r="M614" s="243"/>
      <c r="W614" s="3">
        <v>1</v>
      </c>
    </row>
    <row r="615" spans="2:23" ht="21" customHeight="1">
      <c r="B615" s="286"/>
      <c r="C615" s="70"/>
      <c r="D615" s="59" t="str" cm="1">
        <f t="array" ref="D615">IF(ROW()=ROW(D602),C605,INDEX(E602:E615,ROW()-ROW(D602)))</f>
        <v/>
      </c>
      <c r="E615" s="114" t="str">
        <f>IF(OR(D615="",C604="",C604&lt;=0,F615=""),"",TRIM(MID(D615,LEN(F615)+1+IF(MID(D615,LEN(F615)+1,1)=" ",1,0),99999)))</f>
        <v/>
      </c>
      <c r="F615" s="59" t="str">
        <f>IF(OR(G615="",G615=0,G615="0"),"",IF(LEN(G615)&lt;=C604,G615,IF(LEN(SUBSTITUTE(H615," ",""))=C604+1,LEFT(G615,C604),LEFT(G615,FIND("§",SUBSTITUTE(H615," ","§",LEN(H615)-LEN(SUBSTITUTE(H615," ",""))))-1))))</f>
        <v/>
      </c>
      <c r="G615" s="59" t="str">
        <f t="shared" si="15"/>
        <v/>
      </c>
      <c r="H615" s="59" t="str">
        <f>IF(OR(G615="",G615=0,G615="0"),"",LEFT(G615,C604+1))</f>
        <v/>
      </c>
      <c r="I615" s="117" t="str">
        <f>IF(LEN(TRIM(J615))&gt;0,MAX(I13:I614)+1,"")</f>
        <v/>
      </c>
      <c r="J615" s="146"/>
      <c r="K615" s="142"/>
      <c r="L615" s="142"/>
      <c r="M615" s="243"/>
      <c r="W615" s="3">
        <v>1</v>
      </c>
    </row>
    <row r="616" spans="2:23" ht="21" customHeight="1">
      <c r="B616" s="286"/>
      <c r="C616" s="113" t="str">
        <f>IF(TRIM(SUBSTITUTE(K57,CHAR(160),""))="","",K57)</f>
        <v/>
      </c>
      <c r="D616" s="59" t="str" cm="1">
        <f t="array" ref="D616">IF(ROW()=ROW(D616),C619,INDEX(E616:E629,ROW()-ROW(D616)))</f>
        <v/>
      </c>
      <c r="E616" s="114" t="str">
        <f>IF(OR(D616="",C618="",C618&lt;=0,F616=""),"",TRIM(MID(D616,LEN(F616)+1+IF(MID(D616,LEN(F616)+1,1)=" ",1,0),99999)))</f>
        <v/>
      </c>
      <c r="F616" s="59" t="str">
        <f>IF(OR(G616="",G616=0,G616="0"),"",IF(LEN(G616)&lt;=C618,G616,IF(LEN(SUBSTITUTE(H616," ",""))=C618+1,LEFT(G616,C618),LEFT(G616,FIND("§",SUBSTITUTE(H616," ","§",LEN(H616)-LEN(SUBSTITUTE(H616," ",""))))-1))))</f>
        <v/>
      </c>
      <c r="G616" s="59" t="str">
        <f t="shared" si="15"/>
        <v/>
      </c>
      <c r="H616" s="59" t="str">
        <f>IF(OR(G616="",G616=0,G616="0"),"",LEFT(G616,C618+1))</f>
        <v/>
      </c>
      <c r="I616" s="117" t="str">
        <f>IF(LEN(TRIM(J616))&gt;0,MAX(I13:I615)+1,"")</f>
        <v/>
      </c>
      <c r="J616" s="146"/>
      <c r="K616" s="142"/>
      <c r="L616" s="142"/>
      <c r="M616" s="243"/>
      <c r="W616" s="3">
        <v>1</v>
      </c>
    </row>
    <row r="617" spans="2:23" ht="21" customHeight="1">
      <c r="B617" s="286"/>
      <c r="C617" s="70" t="str">
        <f>TRIM(SUBSTITUTE(SUBSTITUTE(SUBSTITUTE(SUBSTITUTE(SUBSTITUTE(SUBSTITUTE(SUBSTITUTE(SUBSTITUTE(SUBSTITUTE(CLEAN(IF(OR(LEFT(C616,1)="-",LEFT(C616,1)="="),MID(C616,2,99999),C616)),"—","-"),"–","-"),CHAR(160)," "),CHAR(9)," "),CHAR(13)," "),CHAR(10)," ")," "," ")," "," ")," "," "))</f>
        <v/>
      </c>
      <c r="D617" s="59" t="str" cm="1">
        <f t="array" ref="D617">IF(ROW()=ROW(D616),C619,INDEX(E616:E629,ROW()-ROW(D616)))</f>
        <v/>
      </c>
      <c r="E617" s="114" t="str">
        <f>IF(OR(D617="",C618="",C618&lt;=0,F617=""),"",TRIM(MID(D617,LEN(F617)+1+IF(MID(D617,LEN(F617)+1,1)=" ",1,0),99999)))</f>
        <v/>
      </c>
      <c r="F617" s="59" t="str">
        <f>IF(OR(G617="",G617=0,G617="0"),"",IF(LEN(G617)&lt;=C618,G617,IF(LEN(SUBSTITUTE(H617," ",""))=C618+1,LEFT(G617,C618),LEFT(G617,FIND("§",SUBSTITUTE(H617," ","§",LEN(H617)-LEN(SUBSTITUTE(H617," ",""))))-1))))</f>
        <v/>
      </c>
      <c r="G617" s="59" t="str">
        <f t="shared" si="15"/>
        <v/>
      </c>
      <c r="H617" s="59" t="str">
        <f>IF(OR(G617="",G617=0,G617="0"),"",LEFT(G617,C618+1))</f>
        <v/>
      </c>
      <c r="I617" s="117" t="str">
        <f>IF(LEN(TRIM(J617))&gt;0,MAX(I13:I616)+1,"")</f>
        <v/>
      </c>
      <c r="J617" s="146"/>
      <c r="K617" s="142"/>
      <c r="L617" s="142"/>
      <c r="M617" s="243"/>
      <c r="W617" s="3">
        <v>1</v>
      </c>
    </row>
    <row r="618" spans="2:23" ht="21" customHeight="1">
      <c r="B618" s="286"/>
      <c r="C618" s="121">
        <f>C11</f>
        <v>120</v>
      </c>
      <c r="D618" s="59" t="str" cm="1">
        <f t="array" ref="D618">IF(ROW()=ROW(D616),C619,INDEX(E616:E629,ROW()-ROW(D616)))</f>
        <v/>
      </c>
      <c r="E618" s="114" t="str">
        <f>IF(OR(D618="",C618="",C618&lt;=0,F618=""),"",TRIM(MID(D618,LEN(F618)+1+IF(MID(D618,LEN(F618)+1,1)=" ",1,0),99999)))</f>
        <v/>
      </c>
      <c r="F618" s="59" t="str">
        <f>IF(OR(G618="",G618=0,G618="0"),"",IF(LEN(G618)&lt;=C618,G618,IF(LEN(SUBSTITUTE(H618," ",""))=C618+1,LEFT(G618,C618),LEFT(G618,FIND("§",SUBSTITUTE(H618," ","§",LEN(H618)-LEN(SUBSTITUTE(H618," ",""))))-1))))</f>
        <v/>
      </c>
      <c r="G618" s="59" t="str">
        <f t="shared" si="15"/>
        <v/>
      </c>
      <c r="H618" s="59" t="str">
        <f>IF(OR(G618="",G618=0,G618="0"),"",LEFT(G618,C618+1))</f>
        <v/>
      </c>
      <c r="I618" s="117" t="str">
        <f>IF(LEN(TRIM(J618))&gt;0,MAX(I13:I617)+1,"")</f>
        <v/>
      </c>
      <c r="J618" s="146"/>
      <c r="K618" s="142"/>
      <c r="L618" s="142"/>
      <c r="M618" s="243"/>
      <c r="W618" s="3">
        <v>1</v>
      </c>
    </row>
    <row r="619" spans="2:23" ht="21" customHeight="1">
      <c r="B619" s="286"/>
      <c r="C619" s="70" t="str">
        <f>IF(UPPER(TRIM(C12))="X",C623,C617)</f>
        <v/>
      </c>
      <c r="D619" s="59" t="str" cm="1">
        <f t="array" ref="D619">IF(ROW()=ROW(D616),C619,INDEX(E616:E629,ROW()-ROW(D616)))</f>
        <v/>
      </c>
      <c r="E619" s="114" t="str">
        <f>IF(OR(D619="",C618="",C618&lt;=0,F619=""),"",TRIM(MID(D619,LEN(F619)+1+IF(MID(D619,LEN(F619)+1,1)=" ",1,0),99999)))</f>
        <v/>
      </c>
      <c r="F619" s="59" t="str">
        <f>IF(OR(G619="",G619=0,G619="0"),"",IF(LEN(G619)&lt;=C618,G619,IF(LEN(SUBSTITUTE(H619," ",""))=C618+1,LEFT(G619,C618),LEFT(G619,FIND("§",SUBSTITUTE(H619," ","§",LEN(H619)-LEN(SUBSTITUTE(H619," ",""))))-1))))</f>
        <v/>
      </c>
      <c r="G619" s="59" t="str">
        <f t="shared" si="15"/>
        <v/>
      </c>
      <c r="H619" s="59" t="str">
        <f>IF(OR(G619="",G619=0,G619="0"),"",LEFT(G619,C618+1))</f>
        <v/>
      </c>
      <c r="I619" s="117" t="str">
        <f>IF(LEN(TRIM(J619))&gt;0,MAX(I13:I618)+1,"")</f>
        <v/>
      </c>
      <c r="J619" s="146"/>
      <c r="K619" s="142"/>
      <c r="L619" s="142"/>
      <c r="M619" s="243"/>
      <c r="W619" s="3">
        <v>1</v>
      </c>
    </row>
    <row r="620" spans="2:23" ht="21" customHeight="1">
      <c r="B620" s="286"/>
      <c r="C620" s="123" t="str">
        <f>TRIM(SUBSTITUTE(SUBSTITUTE(SUBSTITUTE(SUBSTITUTE(SUBSTITUTE(SUBSTITUTE(SUBSTITUTE(SUBSTITUTE(SUBSTITUTE(SUBSTITUTE(C617,","," "),";"," "),":"," "),"!"," "),"?"," "),"…"," "),"»"," "),"«"," "),"/"," "),"."," "))</f>
        <v/>
      </c>
      <c r="D620" s="59" t="str" cm="1">
        <f t="array" ref="D620">IF(ROW()=ROW(D616),C619,INDEX(E616:E629,ROW()-ROW(D616)))</f>
        <v/>
      </c>
      <c r="E620" s="114" t="str">
        <f>IF(OR(D620="",C618="",C618&lt;=0,F620=""),"",TRIM(MID(D620,LEN(F620)+1+IF(MID(D620,LEN(F620)+1,1)=" ",1,0),99999)))</f>
        <v/>
      </c>
      <c r="F620" s="59" t="str">
        <f>IF(OR(G620="",G620=0,G620="0"),"",IF(LEN(G620)&lt;=C618,G620,IF(LEN(SUBSTITUTE(H620," ",""))=C618+1,LEFT(G620,C618),LEFT(G620,FIND("§",SUBSTITUTE(H620," ","§",LEN(H620)-LEN(SUBSTITUTE(H620," ",""))))-1))))</f>
        <v/>
      </c>
      <c r="G620" s="59" t="str">
        <f t="shared" si="15"/>
        <v/>
      </c>
      <c r="H620" s="59" t="str">
        <f>IF(OR(G620="",G620=0,G620="0"),"",LEFT(G620,C618+1))</f>
        <v/>
      </c>
      <c r="I620" s="117" t="str">
        <f>IF(LEN(TRIM(J620))&gt;0,MAX(I13:I619)+1,"")</f>
        <v/>
      </c>
      <c r="J620" s="146"/>
      <c r="K620" s="142"/>
      <c r="L620" s="142"/>
      <c r="M620" s="243"/>
      <c r="W620" s="3">
        <v>1</v>
      </c>
    </row>
    <row r="621" spans="2:23" ht="21" customHeight="1">
      <c r="B621" s="286"/>
      <c r="C621" s="59" t="str">
        <f>TRIM(SUBSTITUTE(SUBSTITUTE(SUBSTITUTE(SUBSTITUTE(SUBSTITUTE(SUBSTITUTE(SUBSTITUTE(SUBSTITUTE(C620,"("," "),")"," "),CHAR(34)," "),"-"," "),"_"," "),"&lt;"," "),"&gt;"," "),"="," "))</f>
        <v/>
      </c>
      <c r="D621" s="59" t="str" cm="1">
        <f t="array" ref="D621">IF(ROW()=ROW(D616),C619,INDEX(E616:E629,ROW()-ROW(D616)))</f>
        <v/>
      </c>
      <c r="E621" s="114" t="str">
        <f>IF(OR(D621="",C618="",C618&lt;=0,F621=""),"",TRIM(MID(D621,LEN(F621)+1+IF(MID(D621,LEN(F621)+1,1)=" ",1,0),99999)))</f>
        <v/>
      </c>
      <c r="F621" s="59" t="str">
        <f>IF(OR(G621="",G621=0,G621="0"),"",IF(LEN(G621)&lt;=C618,G621,IF(LEN(SUBSTITUTE(H621," ",""))=C618+1,LEFT(G621,C618),LEFT(G621,FIND("§",SUBSTITUTE(H621," ","§",LEN(H621)-LEN(SUBSTITUTE(H621," ",""))))-1))))</f>
        <v/>
      </c>
      <c r="G621" s="59" t="str">
        <f t="shared" si="15"/>
        <v/>
      </c>
      <c r="H621" s="59" t="str">
        <f>IF(OR(G621="",G621=0,G621="0"),"",LEFT(G621,C618+1))</f>
        <v/>
      </c>
      <c r="I621" s="117" t="str">
        <f>IF(LEN(TRIM(J621))&gt;0,MAX(I13:I620)+1,"")</f>
        <v/>
      </c>
      <c r="J621" s="146"/>
      <c r="K621" s="142"/>
      <c r="L621" s="142"/>
      <c r="M621" s="243"/>
      <c r="W621" s="3">
        <v>1</v>
      </c>
    </row>
    <row r="622" spans="2:23" ht="21" customHeight="1">
      <c r="B622" s="286"/>
      <c r="C622" s="70" t="str">
        <f>TRIM(SUBSTITUTE(SUBSTITUTE(SUBSTITUTE(SUBSTITUTE(C621,"►"," "),"▼"," "),"▲"," "),"◄"," "))</f>
        <v/>
      </c>
      <c r="D622" s="59" t="str" cm="1">
        <f t="array" ref="D622">IF(ROW()=ROW(D616),C619,INDEX(E616:E629,ROW()-ROW(D616)))</f>
        <v/>
      </c>
      <c r="E622" s="114" t="str">
        <f>IF(OR(D622="",C618="",C618&lt;=0,F622=""),"",TRIM(MID(D622,LEN(F622)+1+IF(MID(D622,LEN(F622)+1,1)=" ",1,0),99999)))</f>
        <v/>
      </c>
      <c r="F622" s="59" t="str">
        <f>IF(OR(G622="",G622=0,G622="0"),"",IF(LEN(G622)&lt;=C618,G622,IF(LEN(SUBSTITUTE(H622," ",""))=C618+1,LEFT(G622,C618),LEFT(G622,FIND("§",SUBSTITUTE(H622," ","§",LEN(H622)-LEN(SUBSTITUTE(H622," ",""))))-1))))</f>
        <v/>
      </c>
      <c r="G622" s="59" t="str">
        <f t="shared" si="15"/>
        <v/>
      </c>
      <c r="H622" s="59" t="str">
        <f>IF(OR(G622="",G622=0,G622="0"),"",LEFT(G622,C618+1))</f>
        <v/>
      </c>
      <c r="I622" s="117" t="str">
        <f>IF(LEN(TRIM(J622))&gt;0,MAX(I13:I621)+1,"")</f>
        <v/>
      </c>
      <c r="J622" s="146"/>
      <c r="K622" s="142"/>
      <c r="L622" s="142"/>
      <c r="M622" s="243"/>
      <c r="W622" s="3">
        <v>1</v>
      </c>
    </row>
    <row r="623" spans="2:23" ht="21" customHeight="1">
      <c r="B623" s="286"/>
      <c r="C623" s="70" t="str">
        <f>TRIM(SUBSTITUTE(SUBSTITUTE(C622,"“"," "),"”"," "))</f>
        <v/>
      </c>
      <c r="D623" s="59" t="str" cm="1">
        <f t="array" ref="D623">IF(ROW()=ROW(D616),C619,INDEX(E616:E629,ROW()-ROW(D616)))</f>
        <v/>
      </c>
      <c r="E623" s="114" t="str">
        <f>IF(OR(D623="",C618="",C618&lt;=0,F623=""),"",TRIM(MID(D623,LEN(F623)+1+IF(MID(D623,LEN(F623)+1,1)=" ",1,0),99999)))</f>
        <v/>
      </c>
      <c r="F623" s="59" t="str">
        <f>IF(OR(G623="",G623=0,G623="0"),"",IF(LEN(G623)&lt;=C618,G623,IF(LEN(SUBSTITUTE(H623," ",""))=C618+1,LEFT(G623,C618),LEFT(G623,FIND("§",SUBSTITUTE(H623," ","§",LEN(H623)-LEN(SUBSTITUTE(H623," ",""))))-1))))</f>
        <v/>
      </c>
      <c r="G623" s="59" t="str">
        <f t="shared" si="15"/>
        <v/>
      </c>
      <c r="H623" s="59" t="str">
        <f>IF(OR(G623="",G623=0,G623="0"),"",LEFT(G623,C618+1))</f>
        <v/>
      </c>
      <c r="I623" s="117" t="str">
        <f>IF(LEN(TRIM(J623))&gt;0,MAX(I13:I622)+1,"")</f>
        <v/>
      </c>
      <c r="J623" s="146"/>
      <c r="K623" s="142"/>
      <c r="L623" s="142"/>
      <c r="M623" s="243"/>
      <c r="W623" s="3">
        <v>1</v>
      </c>
    </row>
    <row r="624" spans="2:23" ht="21" customHeight="1">
      <c r="B624" s="286"/>
      <c r="C624" s="70"/>
      <c r="D624" s="59" t="str" cm="1">
        <f t="array" ref="D624">IF(ROW()=ROW(D616),C619,INDEX(E616:E629,ROW()-ROW(D616)))</f>
        <v/>
      </c>
      <c r="E624" s="114" t="str">
        <f>IF(OR(D624="",C618="",C618&lt;=0,F624=""),"",TRIM(MID(D624,LEN(F624)+1+IF(MID(D624,LEN(F624)+1,1)=" ",1,0),99999)))</f>
        <v/>
      </c>
      <c r="F624" s="59" t="str">
        <f>IF(OR(G624="",G624=0,G624="0"),"",IF(LEN(G624)&lt;=C618,G624,IF(LEN(SUBSTITUTE(H624," ",""))=C618+1,LEFT(G624,C618),LEFT(G624,FIND("§",SUBSTITUTE(H624," ","§",LEN(H624)-LEN(SUBSTITUTE(H624," ",""))))-1))))</f>
        <v/>
      </c>
      <c r="G624" s="59" t="str">
        <f t="shared" si="15"/>
        <v/>
      </c>
      <c r="H624" s="59" t="str">
        <f>IF(OR(G624="",G624=0,G624="0"),"",LEFT(G624,C618+1))</f>
        <v/>
      </c>
      <c r="I624" s="117" t="str">
        <f>IF(LEN(TRIM(J624))&gt;0,MAX(I13:I623)+1,"")</f>
        <v/>
      </c>
      <c r="J624" s="146"/>
      <c r="K624" s="142"/>
      <c r="L624" s="142"/>
      <c r="M624" s="243"/>
      <c r="W624" s="3">
        <v>1</v>
      </c>
    </row>
    <row r="625" spans="2:23" ht="21" customHeight="1">
      <c r="B625" s="286"/>
      <c r="C625" s="70"/>
      <c r="D625" s="59" t="str" cm="1">
        <f t="array" ref="D625">IF(ROW()=ROW(D616),C619,INDEX(E616:E629,ROW()-ROW(D616)))</f>
        <v/>
      </c>
      <c r="E625" s="114" t="str">
        <f>IF(OR(D625="",C618="",C618&lt;=0,F625=""),"",TRIM(MID(D625,LEN(F625)+1+IF(MID(D625,LEN(F625)+1,1)=" ",1,0),99999)))</f>
        <v/>
      </c>
      <c r="F625" s="59" t="str">
        <f>IF(OR(G625="",G625=0,G625="0"),"",IF(LEN(G625)&lt;=C618,G625,IF(LEN(SUBSTITUTE(H625," ",""))=C618+1,LEFT(G625,C618),LEFT(G625,FIND("§",SUBSTITUTE(H625," ","§",LEN(H625)-LEN(SUBSTITUTE(H625," ",""))))-1))))</f>
        <v/>
      </c>
      <c r="G625" s="59" t="str">
        <f t="shared" si="15"/>
        <v/>
      </c>
      <c r="H625" s="59" t="str">
        <f>IF(OR(G625="",G625=0,G625="0"),"",LEFT(G625,C618+1))</f>
        <v/>
      </c>
      <c r="I625" s="117" t="str">
        <f>IF(LEN(TRIM(J625))&gt;0,MAX(I13:I624)+1,"")</f>
        <v/>
      </c>
      <c r="J625" s="146"/>
      <c r="K625" s="142"/>
      <c r="L625" s="142"/>
      <c r="M625" s="243"/>
      <c r="W625" s="3">
        <v>1</v>
      </c>
    </row>
    <row r="626" spans="2:23" ht="21" customHeight="1">
      <c r="B626" s="286"/>
      <c r="C626" s="70"/>
      <c r="D626" s="59" t="str" cm="1">
        <f t="array" ref="D626">IF(ROW()=ROW(D616),C619,INDEX(E616:E629,ROW()-ROW(D616)))</f>
        <v/>
      </c>
      <c r="E626" s="114" t="str">
        <f>IF(OR(D626="",C618="",C618&lt;=0,F626=""),"",TRIM(MID(D626,LEN(F626)+1+IF(MID(D626,LEN(F626)+1,1)=" ",1,0),99999)))</f>
        <v/>
      </c>
      <c r="F626" s="59" t="str">
        <f>IF(OR(G626="",G626=0,G626="0"),"",IF(LEN(G626)&lt;=C618,G626,IF(LEN(SUBSTITUTE(H626," ",""))=C618+1,LEFT(G626,C618),LEFT(G626,FIND("§",SUBSTITUTE(H626," ","§",LEN(H626)-LEN(SUBSTITUTE(H626," ",""))))-1))))</f>
        <v/>
      </c>
      <c r="G626" s="59" t="str">
        <f t="shared" si="15"/>
        <v/>
      </c>
      <c r="H626" s="59" t="str">
        <f>IF(OR(G626="",G626=0,G626="0"),"",LEFT(G626,C618+1))</f>
        <v/>
      </c>
      <c r="I626" s="117" t="str">
        <f>IF(LEN(TRIM(J626))&gt;0,MAX(I13:I625)+1,"")</f>
        <v/>
      </c>
      <c r="J626" s="146"/>
      <c r="K626" s="142"/>
      <c r="L626" s="142"/>
      <c r="M626" s="243"/>
      <c r="W626" s="3">
        <v>1</v>
      </c>
    </row>
    <row r="627" spans="2:23" ht="21" customHeight="1">
      <c r="B627" s="286"/>
      <c r="C627" s="70"/>
      <c r="D627" s="59" t="str" cm="1">
        <f t="array" ref="D627">IF(ROW()=ROW(D616),C619,INDEX(E616:E629,ROW()-ROW(D616)))</f>
        <v/>
      </c>
      <c r="E627" s="114" t="str">
        <f>IF(OR(D627="",C618="",C618&lt;=0,F627=""),"",TRIM(MID(D627,LEN(F627)+1+IF(MID(D627,LEN(F627)+1,1)=" ",1,0),99999)))</f>
        <v/>
      </c>
      <c r="F627" s="59" t="str">
        <f>IF(OR(G627="",G627=0,G627="0"),"",IF(LEN(G627)&lt;=C618,G627,IF(LEN(SUBSTITUTE(H627," ",""))=C618+1,LEFT(G627,C618),LEFT(G627,FIND("§",SUBSTITUTE(H627," ","§",LEN(H627)-LEN(SUBSTITUTE(H627," ",""))))-1))))</f>
        <v/>
      </c>
      <c r="G627" s="59" t="str">
        <f t="shared" si="15"/>
        <v/>
      </c>
      <c r="H627" s="59" t="str">
        <f>IF(OR(G627="",G627=0,G627="0"),"",LEFT(G627,C618+1))</f>
        <v/>
      </c>
      <c r="I627" s="117" t="str">
        <f>IF(LEN(TRIM(J627))&gt;0,MAX(I13:I626)+1,"")</f>
        <v/>
      </c>
      <c r="J627" s="146"/>
      <c r="K627" s="142"/>
      <c r="L627" s="142"/>
      <c r="M627" s="243"/>
      <c r="W627" s="3">
        <v>1</v>
      </c>
    </row>
    <row r="628" spans="2:23" ht="21" customHeight="1">
      <c r="B628" s="286"/>
      <c r="C628" s="70"/>
      <c r="D628" s="59" t="str" cm="1">
        <f t="array" ref="D628">IF(ROW()=ROW(D616),C619,INDEX(E616:E629,ROW()-ROW(D616)))</f>
        <v/>
      </c>
      <c r="E628" s="114" t="str">
        <f>IF(OR(D628="",C618="",C618&lt;=0,F628=""),"",TRIM(MID(D628,LEN(F628)+1+IF(MID(D628,LEN(F628)+1,1)=" ",1,0),99999)))</f>
        <v/>
      </c>
      <c r="F628" s="59" t="str">
        <f>IF(OR(G628="",G628=0,G628="0"),"",IF(LEN(G628)&lt;=C618,G628,IF(LEN(SUBSTITUTE(H628," ",""))=C618+1,LEFT(G628,C618),LEFT(G628,FIND("§",SUBSTITUTE(H628," ","§",LEN(H628)-LEN(SUBSTITUTE(H628," ",""))))-1))))</f>
        <v/>
      </c>
      <c r="G628" s="59" t="str">
        <f t="shared" si="15"/>
        <v/>
      </c>
      <c r="H628" s="59" t="str">
        <f>IF(OR(G628="",G628=0,G628="0"),"",LEFT(G628,C618+1))</f>
        <v/>
      </c>
      <c r="I628" s="117" t="str">
        <f>IF(LEN(TRIM(J628))&gt;0,MAX(I13:I627)+1,"")</f>
        <v/>
      </c>
      <c r="J628" s="146"/>
      <c r="K628" s="142"/>
      <c r="L628" s="142"/>
      <c r="M628" s="243"/>
      <c r="W628" s="3">
        <v>1</v>
      </c>
    </row>
    <row r="629" spans="2:23" ht="21" customHeight="1">
      <c r="B629" s="286"/>
      <c r="C629" s="70"/>
      <c r="D629" s="59" t="str" cm="1">
        <f t="array" ref="D629">IF(ROW()=ROW(D616),C619,INDEX(E616:E629,ROW()-ROW(D616)))</f>
        <v/>
      </c>
      <c r="E629" s="114" t="str">
        <f>IF(OR(D629="",C618="",C618&lt;=0,F629=""),"",TRIM(MID(D629,LEN(F629)+1+IF(MID(D629,LEN(F629)+1,1)=" ",1,0),99999)))</f>
        <v/>
      </c>
      <c r="F629" s="59" t="str">
        <f>IF(OR(G629="",G629=0,G629="0"),"",IF(LEN(G629)&lt;=C618,G629,IF(LEN(SUBSTITUTE(H629," ",""))=C618+1,LEFT(G629,C618),LEFT(G629,FIND("§",SUBSTITUTE(H629," ","§",LEN(H629)-LEN(SUBSTITUTE(H629," ",""))))-1))))</f>
        <v/>
      </c>
      <c r="G629" s="59" t="str">
        <f t="shared" si="15"/>
        <v/>
      </c>
      <c r="H629" s="59" t="str">
        <f>IF(OR(G629="",G629=0,G629="0"),"",LEFT(G629,C618+1))</f>
        <v/>
      </c>
      <c r="I629" s="117" t="str">
        <f>IF(LEN(TRIM(J629))&gt;0,MAX(I13:I628)+1,"")</f>
        <v/>
      </c>
      <c r="J629" s="146"/>
      <c r="K629" s="142"/>
      <c r="L629" s="142"/>
      <c r="M629" s="243"/>
      <c r="W629" s="3">
        <v>1</v>
      </c>
    </row>
    <row r="630" spans="2:23" ht="21" customHeight="1">
      <c r="B630" s="286"/>
      <c r="C630" s="113" t="str">
        <f>IF(TRIM(SUBSTITUTE(K58,CHAR(160),""))="","",K58)</f>
        <v/>
      </c>
      <c r="D630" s="59" t="str" cm="1">
        <f t="array" ref="D630">IF(ROW()=ROW(D630),C633,INDEX(E630:E643,ROW()-ROW(D630)))</f>
        <v/>
      </c>
      <c r="E630" s="114" t="str">
        <f>IF(OR(D630="",C632="",C632&lt;=0,F630=""),"",TRIM(MID(D630,LEN(F630)+1+IF(MID(D630,LEN(F630)+1,1)=" ",1,0),99999)))</f>
        <v/>
      </c>
      <c r="F630" s="59" t="str">
        <f>IF(OR(G630="",G630=0,G630="0"),"",IF(LEN(G630)&lt;=C632,G630,IF(LEN(SUBSTITUTE(H630," ",""))=C632+1,LEFT(G630,C632),LEFT(G630,FIND("§",SUBSTITUTE(H630," ","§",LEN(H630)-LEN(SUBSTITUTE(H630," ",""))))-1))))</f>
        <v/>
      </c>
      <c r="G630" s="59" t="str">
        <f t="shared" si="15"/>
        <v/>
      </c>
      <c r="H630" s="59" t="str">
        <f>IF(OR(G630="",G630=0,G630="0"),"",LEFT(G630,C632+1))</f>
        <v/>
      </c>
      <c r="I630" s="117" t="str">
        <f>IF(LEN(TRIM(J630))&gt;0,MAX(I13:I629)+1,"")</f>
        <v/>
      </c>
      <c r="J630" s="146"/>
      <c r="K630" s="142"/>
      <c r="L630" s="142"/>
      <c r="M630" s="243"/>
      <c r="W630" s="3">
        <v>1</v>
      </c>
    </row>
    <row r="631" spans="2:23" ht="21" customHeight="1">
      <c r="B631" s="286"/>
      <c r="C631" s="70" t="str">
        <f>TRIM(SUBSTITUTE(SUBSTITUTE(SUBSTITUTE(SUBSTITUTE(SUBSTITUTE(SUBSTITUTE(SUBSTITUTE(SUBSTITUTE(SUBSTITUTE(CLEAN(IF(OR(LEFT(C630,1)="-",LEFT(C630,1)="="),MID(C630,2,99999),C630)),"—","-"),"–","-"),CHAR(160)," "),CHAR(9)," "),CHAR(13)," "),CHAR(10)," ")," "," ")," "," ")," "," "))</f>
        <v/>
      </c>
      <c r="D631" s="59" t="str" cm="1">
        <f t="array" ref="D631">IF(ROW()=ROW(D630),C633,INDEX(E630:E643,ROW()-ROW(D630)))</f>
        <v/>
      </c>
      <c r="E631" s="114" t="str">
        <f>IF(OR(D631="",C632="",C632&lt;=0,F631=""),"",TRIM(MID(D631,LEN(F631)+1+IF(MID(D631,LEN(F631)+1,1)=" ",1,0),99999)))</f>
        <v/>
      </c>
      <c r="F631" s="59" t="str">
        <f>IF(OR(G631="",G631=0,G631="0"),"",IF(LEN(G631)&lt;=C632,G631,IF(LEN(SUBSTITUTE(H631," ",""))=C632+1,LEFT(G631,C632),LEFT(G631,FIND("§",SUBSTITUTE(H631," ","§",LEN(H631)-LEN(SUBSTITUTE(H631," ",""))))-1))))</f>
        <v/>
      </c>
      <c r="G631" s="59" t="str">
        <f t="shared" si="15"/>
        <v/>
      </c>
      <c r="H631" s="59" t="str">
        <f>IF(OR(G631="",G631=0,G631="0"),"",LEFT(G631,C632+1))</f>
        <v/>
      </c>
      <c r="I631" s="117" t="str">
        <f>IF(LEN(TRIM(J631))&gt;0,MAX(I13:I630)+1,"")</f>
        <v/>
      </c>
      <c r="J631" s="146"/>
      <c r="K631" s="142"/>
      <c r="L631" s="142"/>
      <c r="M631" s="243"/>
      <c r="W631" s="3">
        <v>1</v>
      </c>
    </row>
    <row r="632" spans="2:23" ht="21" customHeight="1">
      <c r="B632" s="286"/>
      <c r="C632" s="121">
        <f>C11</f>
        <v>120</v>
      </c>
      <c r="D632" s="59" t="str" cm="1">
        <f t="array" ref="D632">IF(ROW()=ROW(D630),C633,INDEX(E630:E643,ROW()-ROW(D630)))</f>
        <v/>
      </c>
      <c r="E632" s="114" t="str">
        <f>IF(OR(D632="",C632="",C632&lt;=0,F632=""),"",TRIM(MID(D632,LEN(F632)+1+IF(MID(D632,LEN(F632)+1,1)=" ",1,0),99999)))</f>
        <v/>
      </c>
      <c r="F632" s="59" t="str">
        <f>IF(OR(G632="",G632=0,G632="0"),"",IF(LEN(G632)&lt;=C632,G632,IF(LEN(SUBSTITUTE(H632," ",""))=C632+1,LEFT(G632,C632),LEFT(G632,FIND("§",SUBSTITUTE(H632," ","§",LEN(H632)-LEN(SUBSTITUTE(H632," ",""))))-1))))</f>
        <v/>
      </c>
      <c r="G632" s="59" t="str">
        <f t="shared" si="15"/>
        <v/>
      </c>
      <c r="H632" s="59" t="str">
        <f>IF(OR(G632="",G632=0,G632="0"),"",LEFT(G632,C632+1))</f>
        <v/>
      </c>
      <c r="I632" s="117" t="str">
        <f>IF(LEN(TRIM(J632))&gt;0,MAX(I13:I631)+1,"")</f>
        <v/>
      </c>
      <c r="J632" s="146"/>
      <c r="K632" s="142"/>
      <c r="L632" s="142"/>
      <c r="M632" s="243"/>
      <c r="W632" s="3">
        <v>1</v>
      </c>
    </row>
    <row r="633" spans="2:23" ht="21" customHeight="1">
      <c r="B633" s="286"/>
      <c r="C633" s="70" t="str">
        <f>IF(UPPER(TRIM(C12))="X",C637,C631)</f>
        <v/>
      </c>
      <c r="D633" s="59" t="str" cm="1">
        <f t="array" ref="D633">IF(ROW()=ROW(D630),C633,INDEX(E630:E643,ROW()-ROW(D630)))</f>
        <v/>
      </c>
      <c r="E633" s="114" t="str">
        <f>IF(OR(D633="",C632="",C632&lt;=0,F633=""),"",TRIM(MID(D633,LEN(F633)+1+IF(MID(D633,LEN(F633)+1,1)=" ",1,0),99999)))</f>
        <v/>
      </c>
      <c r="F633" s="59" t="str">
        <f>IF(OR(G633="",G633=0,G633="0"),"",IF(LEN(G633)&lt;=C632,G633,IF(LEN(SUBSTITUTE(H633," ",""))=C632+1,LEFT(G633,C632),LEFT(G633,FIND("§",SUBSTITUTE(H633," ","§",LEN(H633)-LEN(SUBSTITUTE(H633," ",""))))-1))))</f>
        <v/>
      </c>
      <c r="G633" s="59" t="str">
        <f t="shared" si="15"/>
        <v/>
      </c>
      <c r="H633" s="59" t="str">
        <f>IF(OR(G633="",G633=0,G633="0"),"",LEFT(G633,C632+1))</f>
        <v/>
      </c>
      <c r="I633" s="117" t="str">
        <f>IF(LEN(TRIM(J633))&gt;0,MAX(I13:I632)+1,"")</f>
        <v/>
      </c>
      <c r="J633" s="146"/>
      <c r="K633" s="142"/>
      <c r="L633" s="142"/>
      <c r="M633" s="243"/>
      <c r="W633" s="3">
        <v>1</v>
      </c>
    </row>
    <row r="634" spans="2:23" ht="21" customHeight="1">
      <c r="B634" s="286"/>
      <c r="C634" s="123" t="str">
        <f>TRIM(SUBSTITUTE(SUBSTITUTE(SUBSTITUTE(SUBSTITUTE(SUBSTITUTE(SUBSTITUTE(SUBSTITUTE(SUBSTITUTE(SUBSTITUTE(SUBSTITUTE(C631,","," "),";"," "),":"," "),"!"," "),"?"," "),"…"," "),"»"," "),"«"," "),"/"," "),"."," "))</f>
        <v/>
      </c>
      <c r="D634" s="59" t="str" cm="1">
        <f t="array" ref="D634">IF(ROW()=ROW(D630),C633,INDEX(E630:E643,ROW()-ROW(D630)))</f>
        <v/>
      </c>
      <c r="E634" s="114" t="str">
        <f>IF(OR(D634="",C632="",C632&lt;=0,F634=""),"",TRIM(MID(D634,LEN(F634)+1+IF(MID(D634,LEN(F634)+1,1)=" ",1,0),99999)))</f>
        <v/>
      </c>
      <c r="F634" s="59" t="str">
        <f>IF(OR(G634="",G634=0,G634="0"),"",IF(LEN(G634)&lt;=C632,G634,IF(LEN(SUBSTITUTE(H634," ",""))=C632+1,LEFT(G634,C632),LEFT(G634,FIND("§",SUBSTITUTE(H634," ","§",LEN(H634)-LEN(SUBSTITUTE(H634," ",""))))-1))))</f>
        <v/>
      </c>
      <c r="G634" s="59" t="str">
        <f t="shared" si="15"/>
        <v/>
      </c>
      <c r="H634" s="59" t="str">
        <f>IF(OR(G634="",G634=0,G634="0"),"",LEFT(G634,C632+1))</f>
        <v/>
      </c>
      <c r="I634" s="117" t="str">
        <f>IF(LEN(TRIM(J634))&gt;0,MAX(I13:I633)+1,"")</f>
        <v/>
      </c>
      <c r="J634" s="146"/>
      <c r="K634" s="142"/>
      <c r="L634" s="142"/>
      <c r="M634" s="243"/>
      <c r="W634" s="3">
        <v>1</v>
      </c>
    </row>
    <row r="635" spans="2:23" ht="21" customHeight="1">
      <c r="B635" s="286"/>
      <c r="C635" s="59" t="str">
        <f>TRIM(SUBSTITUTE(SUBSTITUTE(SUBSTITUTE(SUBSTITUTE(SUBSTITUTE(SUBSTITUTE(SUBSTITUTE(SUBSTITUTE(C634,"("," "),")"," "),CHAR(34)," "),"-"," "),"_"," "),"&lt;"," "),"&gt;"," "),"="," "))</f>
        <v/>
      </c>
      <c r="D635" s="59" t="str" cm="1">
        <f t="array" ref="D635">IF(ROW()=ROW(D630),C633,INDEX(E630:E643,ROW()-ROW(D630)))</f>
        <v/>
      </c>
      <c r="E635" s="114" t="str">
        <f>IF(OR(D635="",C632="",C632&lt;=0,F635=""),"",TRIM(MID(D635,LEN(F635)+1+IF(MID(D635,LEN(F635)+1,1)=" ",1,0),99999)))</f>
        <v/>
      </c>
      <c r="F635" s="59" t="str">
        <f>IF(OR(G635="",G635=0,G635="0"),"",IF(LEN(G635)&lt;=C632,G635,IF(LEN(SUBSTITUTE(H635," ",""))=C632+1,LEFT(G635,C632),LEFT(G635,FIND("§",SUBSTITUTE(H635," ","§",LEN(H635)-LEN(SUBSTITUTE(H635," ",""))))-1))))</f>
        <v/>
      </c>
      <c r="G635" s="59" t="str">
        <f t="shared" si="15"/>
        <v/>
      </c>
      <c r="H635" s="59" t="str">
        <f>IF(OR(G635="",G635=0,G635="0"),"",LEFT(G635,C632+1))</f>
        <v/>
      </c>
      <c r="I635" s="117" t="str">
        <f>IF(LEN(TRIM(J635))&gt;0,MAX(I13:I634)+1,"")</f>
        <v/>
      </c>
      <c r="J635" s="146"/>
      <c r="K635" s="142"/>
      <c r="L635" s="142"/>
      <c r="M635" s="243"/>
      <c r="W635" s="3">
        <v>1</v>
      </c>
    </row>
    <row r="636" spans="2:23" ht="21" customHeight="1">
      <c r="B636" s="286"/>
      <c r="C636" s="70" t="str">
        <f>TRIM(SUBSTITUTE(SUBSTITUTE(SUBSTITUTE(SUBSTITUTE(C635,"►"," "),"▼"," "),"▲"," "),"◄"," "))</f>
        <v/>
      </c>
      <c r="D636" s="59" t="str" cm="1">
        <f t="array" ref="D636">IF(ROW()=ROW(D630),C633,INDEX(E630:E643,ROW()-ROW(D630)))</f>
        <v/>
      </c>
      <c r="E636" s="114" t="str">
        <f>IF(OR(D636="",C632="",C632&lt;=0,F636=""),"",TRIM(MID(D636,LEN(F636)+1+IF(MID(D636,LEN(F636)+1,1)=" ",1,0),99999)))</f>
        <v/>
      </c>
      <c r="F636" s="59" t="str">
        <f>IF(OR(G636="",G636=0,G636="0"),"",IF(LEN(G636)&lt;=C632,G636,IF(LEN(SUBSTITUTE(H636," ",""))=C632+1,LEFT(G636,C632),LEFT(G636,FIND("§",SUBSTITUTE(H636," ","§",LEN(H636)-LEN(SUBSTITUTE(H636," ",""))))-1))))</f>
        <v/>
      </c>
      <c r="G636" s="59" t="str">
        <f t="shared" si="15"/>
        <v/>
      </c>
      <c r="H636" s="59" t="str">
        <f>IF(OR(G636="",G636=0,G636="0"),"",LEFT(G636,C632+1))</f>
        <v/>
      </c>
      <c r="I636" s="117" t="str">
        <f>IF(LEN(TRIM(J636))&gt;0,MAX(I13:I635)+1,"")</f>
        <v/>
      </c>
      <c r="J636" s="146"/>
      <c r="K636" s="142"/>
      <c r="L636" s="142"/>
      <c r="M636" s="243"/>
      <c r="W636" s="3">
        <v>1</v>
      </c>
    </row>
    <row r="637" spans="2:23" ht="21" customHeight="1">
      <c r="B637" s="286"/>
      <c r="C637" s="70" t="str">
        <f>TRIM(SUBSTITUTE(SUBSTITUTE(C636,"“"," "),"”"," "))</f>
        <v/>
      </c>
      <c r="D637" s="59" t="str" cm="1">
        <f t="array" ref="D637">IF(ROW()=ROW(D630),C633,INDEX(E630:E643,ROW()-ROW(D630)))</f>
        <v/>
      </c>
      <c r="E637" s="114" t="str">
        <f>IF(OR(D637="",C632="",C632&lt;=0,F637=""),"",TRIM(MID(D637,LEN(F637)+1+IF(MID(D637,LEN(F637)+1,1)=" ",1,0),99999)))</f>
        <v/>
      </c>
      <c r="F637" s="59" t="str">
        <f>IF(OR(G637="",G637=0,G637="0"),"",IF(LEN(G637)&lt;=C632,G637,IF(LEN(SUBSTITUTE(H637," ",""))=C632+1,LEFT(G637,C632),LEFT(G637,FIND("§",SUBSTITUTE(H637," ","§",LEN(H637)-LEN(SUBSTITUTE(H637," ",""))))-1))))</f>
        <v/>
      </c>
      <c r="G637" s="59" t="str">
        <f t="shared" si="15"/>
        <v/>
      </c>
      <c r="H637" s="59" t="str">
        <f>IF(OR(G637="",G637=0,G637="0"),"",LEFT(G637,C632+1))</f>
        <v/>
      </c>
      <c r="I637" s="117" t="str">
        <f>IF(LEN(TRIM(J637))&gt;0,MAX(I13:I636)+1,"")</f>
        <v/>
      </c>
      <c r="J637" s="146"/>
      <c r="K637" s="142"/>
      <c r="L637" s="142"/>
      <c r="M637" s="243"/>
      <c r="W637" s="3">
        <v>1</v>
      </c>
    </row>
    <row r="638" spans="2:23" ht="21" customHeight="1">
      <c r="B638" s="286"/>
      <c r="C638" s="70"/>
      <c r="D638" s="59" t="str" cm="1">
        <f t="array" ref="D638">IF(ROW()=ROW(D630),C633,INDEX(E630:E643,ROW()-ROW(D630)))</f>
        <v/>
      </c>
      <c r="E638" s="114" t="str">
        <f>IF(OR(D638="",C632="",C632&lt;=0,F638=""),"",TRIM(MID(D638,LEN(F638)+1+IF(MID(D638,LEN(F638)+1,1)=" ",1,0),99999)))</f>
        <v/>
      </c>
      <c r="F638" s="59" t="str">
        <f>IF(OR(G638="",G638=0,G638="0"),"",IF(LEN(G638)&lt;=C632,G638,IF(LEN(SUBSTITUTE(H638," ",""))=C632+1,LEFT(G638,C632),LEFT(G638,FIND("§",SUBSTITUTE(H638," ","§",LEN(H638)-LEN(SUBSTITUTE(H638," ",""))))-1))))</f>
        <v/>
      </c>
      <c r="G638" s="59" t="str">
        <f t="shared" si="15"/>
        <v/>
      </c>
      <c r="H638" s="59" t="str">
        <f>IF(OR(G638="",G638=0,G638="0"),"",LEFT(G638,C632+1))</f>
        <v/>
      </c>
      <c r="I638" s="117" t="str">
        <f>IF(LEN(TRIM(J638))&gt;0,MAX(I13:I637)+1,"")</f>
        <v/>
      </c>
      <c r="J638" s="146"/>
      <c r="K638" s="142"/>
      <c r="L638" s="142"/>
      <c r="M638" s="243"/>
      <c r="W638" s="3">
        <v>1</v>
      </c>
    </row>
    <row r="639" spans="2:23" ht="21" customHeight="1">
      <c r="B639" s="286"/>
      <c r="C639" s="70"/>
      <c r="D639" s="59" t="str" cm="1">
        <f t="array" ref="D639">IF(ROW()=ROW(D630),C633,INDEX(E630:E643,ROW()-ROW(D630)))</f>
        <v/>
      </c>
      <c r="E639" s="114" t="str">
        <f>IF(OR(D639="",C632="",C632&lt;=0,F639=""),"",TRIM(MID(D639,LEN(F639)+1+IF(MID(D639,LEN(F639)+1,1)=" ",1,0),99999)))</f>
        <v/>
      </c>
      <c r="F639" s="59" t="str">
        <f>IF(OR(G639="",G639=0,G639="0"),"",IF(LEN(G639)&lt;=C632,G639,IF(LEN(SUBSTITUTE(H639," ",""))=C632+1,LEFT(G639,C632),LEFT(G639,FIND("§",SUBSTITUTE(H639," ","§",LEN(H639)-LEN(SUBSTITUTE(H639," ",""))))-1))))</f>
        <v/>
      </c>
      <c r="G639" s="59" t="str">
        <f t="shared" si="15"/>
        <v/>
      </c>
      <c r="H639" s="59" t="str">
        <f>IF(OR(G639="",G639=0,G639="0"),"",LEFT(G639,C632+1))</f>
        <v/>
      </c>
      <c r="I639" s="117" t="str">
        <f>IF(LEN(TRIM(J639))&gt;0,MAX(I13:I638)+1,"")</f>
        <v/>
      </c>
      <c r="J639" s="146"/>
      <c r="K639" s="142"/>
      <c r="L639" s="142"/>
      <c r="M639" s="243"/>
      <c r="W639" s="3">
        <v>1</v>
      </c>
    </row>
    <row r="640" spans="2:23" ht="21" customHeight="1">
      <c r="B640" s="286"/>
      <c r="C640" s="70"/>
      <c r="D640" s="59" t="str" cm="1">
        <f t="array" ref="D640">IF(ROW()=ROW(D630),C633,INDEX(E630:E643,ROW()-ROW(D630)))</f>
        <v/>
      </c>
      <c r="E640" s="114" t="str">
        <f>IF(OR(D640="",C632="",C632&lt;=0,F640=""),"",TRIM(MID(D640,LEN(F640)+1+IF(MID(D640,LEN(F640)+1,1)=" ",1,0),99999)))</f>
        <v/>
      </c>
      <c r="F640" s="59" t="str">
        <f>IF(OR(G640="",G640=0,G640="0"),"",IF(LEN(G640)&lt;=C632,G640,IF(LEN(SUBSTITUTE(H640," ",""))=C632+1,LEFT(G640,C632),LEFT(G640,FIND("§",SUBSTITUTE(H640," ","§",LEN(H640)-LEN(SUBSTITUTE(H640," ",""))))-1))))</f>
        <v/>
      </c>
      <c r="G640" s="59" t="str">
        <f t="shared" si="15"/>
        <v/>
      </c>
      <c r="H640" s="59" t="str">
        <f>IF(OR(G640="",G640=0,G640="0"),"",LEFT(G640,C632+1))</f>
        <v/>
      </c>
      <c r="I640" s="117" t="str">
        <f>IF(LEN(TRIM(J640))&gt;0,MAX(I13:I639)+1,"")</f>
        <v/>
      </c>
      <c r="J640" s="146"/>
      <c r="K640" s="142"/>
      <c r="L640" s="142"/>
      <c r="M640" s="243"/>
      <c r="W640" s="3">
        <v>1</v>
      </c>
    </row>
    <row r="641" spans="1:25" ht="21" customHeight="1">
      <c r="B641" s="286"/>
      <c r="C641" s="70"/>
      <c r="D641" s="59" t="str" cm="1">
        <f t="array" ref="D641">IF(ROW()=ROW(D630),C633,INDEX(E630:E643,ROW()-ROW(D630)))</f>
        <v/>
      </c>
      <c r="E641" s="114" t="str">
        <f>IF(OR(D641="",C632="",C632&lt;=0,F641=""),"",TRIM(MID(D641,LEN(F641)+1+IF(MID(D641,LEN(F641)+1,1)=" ",1,0),99999)))</f>
        <v/>
      </c>
      <c r="F641" s="59" t="str">
        <f>IF(OR(G641="",G641=0,G641="0"),"",IF(LEN(G641)&lt;=C632,G641,IF(LEN(SUBSTITUTE(H641," ",""))=C632+1,LEFT(G641,C632),LEFT(G641,FIND("§",SUBSTITUTE(H641," ","§",LEN(H641)-LEN(SUBSTITUTE(H641," ",""))))-1))))</f>
        <v/>
      </c>
      <c r="G641" s="59" t="str">
        <f t="shared" si="15"/>
        <v/>
      </c>
      <c r="H641" s="59" t="str">
        <f>IF(OR(G641="",G641=0,G641="0"),"",LEFT(G641,C632+1))</f>
        <v/>
      </c>
      <c r="I641" s="117" t="str">
        <f>IF(LEN(TRIM(J641))&gt;0,MAX(I13:I640)+1,"")</f>
        <v/>
      </c>
      <c r="J641" s="146"/>
      <c r="K641" s="142"/>
      <c r="L641" s="142"/>
      <c r="M641" s="243"/>
      <c r="W641" s="3">
        <v>1</v>
      </c>
    </row>
    <row r="642" spans="1:25" ht="21" customHeight="1">
      <c r="B642" s="286"/>
      <c r="C642" s="70"/>
      <c r="D642" s="59" t="str" cm="1">
        <f t="array" ref="D642">IF(ROW()=ROW(D630),C633,INDEX(E630:E643,ROW()-ROW(D630)))</f>
        <v/>
      </c>
      <c r="E642" s="114" t="str">
        <f>IF(OR(D642="",C632="",C632&lt;=0,F642=""),"",TRIM(MID(D642,LEN(F642)+1+IF(MID(D642,LEN(F642)+1,1)=" ",1,0),99999)))</f>
        <v/>
      </c>
      <c r="F642" s="59" t="str">
        <f>IF(OR(G642="",G642=0,G642="0"),"",IF(LEN(G642)&lt;=C632,G642,IF(LEN(SUBSTITUTE(H642," ",""))=C632+1,LEFT(G642,C632),LEFT(G642,FIND("§",SUBSTITUTE(H642," ","§",LEN(H642)-LEN(SUBSTITUTE(H642," ",""))))-1))))</f>
        <v/>
      </c>
      <c r="G642" s="59" t="str">
        <f t="shared" si="15"/>
        <v/>
      </c>
      <c r="H642" s="59" t="str">
        <f>IF(OR(G642="",G642=0,G642="0"),"",LEFT(G642,C632+1))</f>
        <v/>
      </c>
      <c r="I642" s="117" t="str">
        <f>IF(LEN(TRIM(J642))&gt;0,MAX(I13:I641)+1,"")</f>
        <v/>
      </c>
      <c r="J642" s="146"/>
      <c r="K642" s="142"/>
      <c r="L642" s="142"/>
      <c r="M642" s="243"/>
      <c r="W642" s="3">
        <v>1</v>
      </c>
    </row>
    <row r="643" spans="1:25" ht="21" customHeight="1" thickBot="1">
      <c r="B643" s="287"/>
      <c r="C643" s="244"/>
      <c r="D643" s="245" t="str" cm="1">
        <f t="array" ref="D643">IF(ROW()=ROW(D630),C633,INDEX(E630:E643,ROW()-ROW(D630)))</f>
        <v/>
      </c>
      <c r="E643" s="246" t="str">
        <f>IF(OR(D643="",C632="",C632&lt;=0,F643=""),"",TRIM(MID(D643,LEN(F643)+1+IF(MID(D643,LEN(F643)+1,1)=" ",1,0),99999)))</f>
        <v/>
      </c>
      <c r="F643" s="245" t="str">
        <f>IF(OR(G643="",G643=0,G643="0"),"",IF(LEN(G643)&lt;=C632,G643,IF(LEN(SUBSTITUTE(H643," ",""))=C632+1,LEFT(G643,C632),LEFT(G643,FIND("§",SUBSTITUTE(H643," ","§",LEN(H643)-LEN(SUBSTITUTE(H643," ",""))))-1))))</f>
        <v/>
      </c>
      <c r="G643" s="245" t="str">
        <f t="shared" si="15"/>
        <v/>
      </c>
      <c r="H643" s="245" t="str">
        <f>IF(OR(G643="",G643=0,G643="0"),"",LEFT(G643,C632+1))</f>
        <v/>
      </c>
      <c r="I643" s="247" t="str">
        <f>IF(LEN(TRIM(J643))&gt;0,MAX(I13:I642)+1,"")</f>
        <v/>
      </c>
      <c r="J643" s="248"/>
      <c r="K643" s="249"/>
      <c r="L643" s="249"/>
      <c r="M643" s="250"/>
      <c r="W643" s="3">
        <v>1</v>
      </c>
    </row>
    <row r="644" spans="1:25">
      <c r="W644" s="3">
        <v>1</v>
      </c>
    </row>
    <row r="645" spans="1:25">
      <c r="W645" s="78" t="s">
        <v>56</v>
      </c>
    </row>
    <row r="646" spans="1:25">
      <c r="A646" s="3">
        <v>1</v>
      </c>
      <c r="B646" s="3">
        <v>1</v>
      </c>
      <c r="C646" s="3">
        <v>1</v>
      </c>
      <c r="D646" s="3">
        <v>1</v>
      </c>
      <c r="E646" s="3">
        <v>1</v>
      </c>
      <c r="F646" s="3">
        <v>1</v>
      </c>
      <c r="G646" s="3">
        <v>1</v>
      </c>
      <c r="H646" s="3">
        <v>1</v>
      </c>
      <c r="I646" s="3">
        <v>1</v>
      </c>
      <c r="J646" s="3">
        <v>1</v>
      </c>
      <c r="K646" s="3">
        <v>1</v>
      </c>
      <c r="L646" s="3">
        <v>1</v>
      </c>
      <c r="M646" s="3">
        <v>1</v>
      </c>
      <c r="N646" s="3">
        <v>1</v>
      </c>
      <c r="O646" s="3">
        <v>1</v>
      </c>
      <c r="P646" s="3">
        <v>1</v>
      </c>
      <c r="Q646" s="3">
        <v>1</v>
      </c>
      <c r="R646" s="3">
        <v>1</v>
      </c>
      <c r="S646" s="3">
        <v>1</v>
      </c>
      <c r="T646" s="3">
        <v>1</v>
      </c>
      <c r="U646" s="3">
        <v>1</v>
      </c>
      <c r="V646" s="3">
        <v>1</v>
      </c>
      <c r="W646" s="1" t="str">
        <f>ADDRESS(ROW(),COLUMN(),4)</f>
        <v>W646</v>
      </c>
      <c r="X646" s="21"/>
      <c r="Y646" s="22" t="str">
        <f>ADDRESS(ROW(),COLUMN(),4)</f>
        <v>Y646</v>
      </c>
    </row>
  </sheetData>
  <mergeCells count="1">
    <mergeCell ref="B5:B6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E151F-E307-480F-B89E-ECBCB2169C58}">
  <dimension ref="A1:AB646"/>
  <sheetViews>
    <sheetView showZeros="0" topLeftCell="K1" zoomScaleNormal="100" workbookViewId="0">
      <selection activeCell="J21" sqref="J21"/>
    </sheetView>
  </sheetViews>
  <sheetFormatPr baseColWidth="10" defaultRowHeight="15"/>
  <cols>
    <col min="2" max="2" width="5.7109375" customWidth="1"/>
    <col min="3" max="3" width="10.7109375" customWidth="1"/>
    <col min="4" max="8" width="5.7109375" customWidth="1"/>
    <col min="9" max="9" width="8" customWidth="1"/>
    <col min="10" max="10" width="115.7109375" customWidth="1"/>
    <col min="11" max="11" width="7.7109375" customWidth="1"/>
    <col min="12" max="12" width="116.42578125" customWidth="1"/>
    <col min="13" max="14" width="10.7109375" customWidth="1"/>
    <col min="15" max="22" width="11.42578125" style="251"/>
    <col min="26" max="26" width="76.28515625" customWidth="1"/>
  </cols>
  <sheetData>
    <row r="1" spans="1:28" ht="15.75">
      <c r="A1" s="1" t="str">
        <f>ADDRESS(ROW(),COLUMN(),4)</f>
        <v>A1</v>
      </c>
      <c r="B1" s="25" t="str">
        <f t="shared" ref="B1:N1" si="0">SUBSTITUTE(ADDRESS(1,COLUMN(),4),"1","")</f>
        <v>B</v>
      </c>
      <c r="C1" s="25" t="str">
        <f t="shared" si="0"/>
        <v>C</v>
      </c>
      <c r="D1" s="25" t="str">
        <f t="shared" si="0"/>
        <v>D</v>
      </c>
      <c r="E1" s="25" t="str">
        <f t="shared" si="0"/>
        <v>E</v>
      </c>
      <c r="F1" s="25" t="str">
        <f t="shared" si="0"/>
        <v>F</v>
      </c>
      <c r="G1" s="25" t="str">
        <f t="shared" si="0"/>
        <v>G</v>
      </c>
      <c r="H1" s="25" t="str">
        <f t="shared" si="0"/>
        <v>H</v>
      </c>
      <c r="I1" s="25" t="str">
        <f t="shared" si="0"/>
        <v>I</v>
      </c>
      <c r="J1" s="25" t="str">
        <f t="shared" si="0"/>
        <v>J</v>
      </c>
      <c r="K1" s="25" t="str">
        <f t="shared" si="0"/>
        <v>K</v>
      </c>
      <c r="L1" s="25" t="str">
        <f t="shared" si="0"/>
        <v>L</v>
      </c>
      <c r="M1" s="25" t="str">
        <f t="shared" si="0"/>
        <v>M</v>
      </c>
      <c r="N1" s="25" t="str">
        <f t="shared" si="0"/>
        <v>N</v>
      </c>
      <c r="P1" s="144" t="str">
        <f>"à coller "&amp;J13&amp;" pour aérer le texte"</f>
        <v>à coller 1️⃣ COLLEZ LE TEXTE BRUT  A DÉCOUPER  DANS CETTE COLONNE ▼     pour aérer le texte</v>
      </c>
      <c r="Q1" s="79"/>
      <c r="R1" s="79"/>
      <c r="S1" s="79"/>
      <c r="T1" s="79"/>
      <c r="U1" s="79"/>
      <c r="V1" s="79"/>
      <c r="X1" s="3">
        <v>1</v>
      </c>
      <c r="Y1" s="4" t="str">
        <f>SUBSTITUTE(ADDRESS(1,COLUMN(),4),"1","")</f>
        <v>Y</v>
      </c>
      <c r="Z1" s="5" t="str">
        <f>SUBSTITUTE(ADDRESS(1,COLUMN(),4),"1","")</f>
        <v>Z</v>
      </c>
    </row>
    <row r="2" spans="1:28" ht="15.75">
      <c r="B2" s="30">
        <f t="shared" ref="B2:N2" ca="1" si="1">CELL("largeur",B2)</f>
        <v>5</v>
      </c>
      <c r="C2" s="30">
        <f t="shared" ca="1" si="1"/>
        <v>10</v>
      </c>
      <c r="D2" s="30">
        <f t="shared" ca="1" si="1"/>
        <v>5</v>
      </c>
      <c r="E2" s="30">
        <f t="shared" ca="1" si="1"/>
        <v>5</v>
      </c>
      <c r="F2" s="30">
        <f t="shared" ca="1" si="1"/>
        <v>5</v>
      </c>
      <c r="G2" s="30">
        <f t="shared" ca="1" si="1"/>
        <v>5</v>
      </c>
      <c r="H2" s="30">
        <f t="shared" ca="1" si="1"/>
        <v>5</v>
      </c>
      <c r="I2" s="30">
        <f t="shared" ca="1" si="1"/>
        <v>7</v>
      </c>
      <c r="J2" s="30">
        <f t="shared" ca="1" si="1"/>
        <v>115</v>
      </c>
      <c r="K2" s="30">
        <f t="shared" ca="1" si="1"/>
        <v>7</v>
      </c>
      <c r="L2" s="30">
        <f t="shared" ca="1" si="1"/>
        <v>116</v>
      </c>
      <c r="M2" s="30">
        <f t="shared" ca="1" si="1"/>
        <v>10</v>
      </c>
      <c r="N2" s="30">
        <f t="shared" ca="1" si="1"/>
        <v>10</v>
      </c>
      <c r="P2" s="145" t="s">
        <v>135</v>
      </c>
      <c r="Q2" s="145" t="s">
        <v>136</v>
      </c>
      <c r="R2" s="145" t="s">
        <v>82</v>
      </c>
      <c r="S2" s="145" t="s">
        <v>83</v>
      </c>
      <c r="T2" s="79"/>
      <c r="U2" s="79"/>
      <c r="V2" s="79"/>
      <c r="X2" s="3">
        <v>1</v>
      </c>
      <c r="Y2" s="7" t="s">
        <v>0</v>
      </c>
      <c r="Z2" s="8"/>
    </row>
    <row r="3" spans="1:28" ht="19.5" thickBot="1">
      <c r="B3" s="79"/>
      <c r="C3" s="79"/>
      <c r="D3" s="79"/>
      <c r="E3" s="79"/>
      <c r="F3" s="79"/>
      <c r="G3" s="79"/>
      <c r="H3" s="79"/>
      <c r="I3" s="79"/>
      <c r="J3" s="79"/>
      <c r="K3" s="79"/>
      <c r="L3" s="79"/>
      <c r="M3" s="79"/>
      <c r="N3" s="83"/>
      <c r="P3" s="2" t="s">
        <v>157</v>
      </c>
      <c r="Q3" s="79"/>
      <c r="R3" s="79"/>
      <c r="S3" s="79"/>
      <c r="T3" s="79"/>
      <c r="U3" s="79"/>
      <c r="V3" s="79"/>
      <c r="X3" s="3">
        <v>1</v>
      </c>
      <c r="Y3" s="9">
        <f ca="1">COUNTA(A1:X646)+COUNTBLANK(A1:X646)</f>
        <v>19644</v>
      </c>
      <c r="Z3" s="10" t="str">
        <f>"cellules entre -cells -celdas  "&amp;" " &amp;A1&amp;" et  "&amp;X646</f>
        <v>cellules entre -cells -celdas   A1 et  X646</v>
      </c>
    </row>
    <row r="4" spans="1:28" ht="15.75" customHeight="1">
      <c r="B4" s="173" t="s">
        <v>57</v>
      </c>
      <c r="C4" s="25" t="str">
        <f t="shared" ref="C4:N4" si="2">SUBSTITUTE(ADDRESS(1,COLUMN(),4),"1","")</f>
        <v>C</v>
      </c>
      <c r="D4" s="25" t="str">
        <f t="shared" si="2"/>
        <v>D</v>
      </c>
      <c r="E4" s="25" t="str">
        <f t="shared" si="2"/>
        <v>E</v>
      </c>
      <c r="F4" s="25" t="str">
        <f t="shared" si="2"/>
        <v>F</v>
      </c>
      <c r="G4" s="25" t="str">
        <f t="shared" si="2"/>
        <v>G</v>
      </c>
      <c r="H4" s="25" t="str">
        <f t="shared" si="2"/>
        <v>H</v>
      </c>
      <c r="I4" s="25" t="str">
        <f t="shared" si="2"/>
        <v>I</v>
      </c>
      <c r="J4" s="25" t="str">
        <f>SUBSTITUTE(ADDRESS(1,COLUMN(),4),"1","")</f>
        <v>J</v>
      </c>
      <c r="K4" s="25" t="str">
        <f t="shared" si="2"/>
        <v>K</v>
      </c>
      <c r="L4" s="25" t="str">
        <f t="shared" si="2"/>
        <v>L</v>
      </c>
      <c r="M4" s="25" t="str">
        <f t="shared" si="2"/>
        <v>M</v>
      </c>
      <c r="N4" s="27" t="str">
        <f t="shared" si="2"/>
        <v>N</v>
      </c>
      <c r="P4" s="79"/>
      <c r="Q4" s="41"/>
      <c r="R4" s="41"/>
      <c r="S4" s="41"/>
      <c r="T4" s="86"/>
      <c r="U4" s="86" t="s">
        <v>86</v>
      </c>
      <c r="V4" s="87" t="str">
        <f>X646</f>
        <v>X646</v>
      </c>
      <c r="X4" s="3">
        <v>1</v>
      </c>
      <c r="Y4" s="9">
        <f ca="1">COUNTA(A1:X646)</f>
        <v>5156</v>
      </c>
      <c r="Z4" s="10" t="s">
        <v>1</v>
      </c>
    </row>
    <row r="5" spans="1:28" ht="15" customHeight="1">
      <c r="B5" s="286"/>
      <c r="C5" s="30">
        <f t="shared" ref="C5:N5" ca="1" si="3">CELL("largeur",C5)</f>
        <v>10</v>
      </c>
      <c r="D5" s="30">
        <f t="shared" ca="1" si="3"/>
        <v>5</v>
      </c>
      <c r="E5" s="30">
        <f t="shared" ca="1" si="3"/>
        <v>5</v>
      </c>
      <c r="F5" s="30">
        <f t="shared" ca="1" si="3"/>
        <v>5</v>
      </c>
      <c r="G5" s="30">
        <f t="shared" ca="1" si="3"/>
        <v>5</v>
      </c>
      <c r="H5" s="30">
        <f t="shared" ca="1" si="3"/>
        <v>5</v>
      </c>
      <c r="I5" s="30">
        <f t="shared" ca="1" si="3"/>
        <v>7</v>
      </c>
      <c r="J5" s="30">
        <f ca="1">CELL("largeur",J5)</f>
        <v>115</v>
      </c>
      <c r="K5" s="30">
        <f t="shared" ca="1" si="3"/>
        <v>7</v>
      </c>
      <c r="L5" s="30">
        <f t="shared" ca="1" si="3"/>
        <v>116</v>
      </c>
      <c r="M5" s="30">
        <f t="shared" ca="1" si="3"/>
        <v>10</v>
      </c>
      <c r="N5" s="31">
        <f t="shared" ca="1" si="3"/>
        <v>10</v>
      </c>
      <c r="P5" s="88"/>
      <c r="Q5" s="41"/>
      <c r="R5" s="41"/>
      <c r="S5" s="41"/>
      <c r="T5" s="41"/>
      <c r="U5" s="41"/>
      <c r="V5" s="41"/>
      <c r="X5" s="3">
        <v>1</v>
      </c>
      <c r="Y5" s="9">
        <f ca="1">COUNTBLANK(A1:X646)</f>
        <v>14488</v>
      </c>
      <c r="Z5" s="10" t="s">
        <v>2</v>
      </c>
    </row>
    <row r="6" spans="1:28" ht="15.75">
      <c r="B6" s="286"/>
      <c r="C6" s="34">
        <v>10</v>
      </c>
      <c r="D6" s="34">
        <v>5</v>
      </c>
      <c r="E6" s="34">
        <v>5</v>
      </c>
      <c r="F6" s="34">
        <v>5</v>
      </c>
      <c r="G6" s="34">
        <v>5</v>
      </c>
      <c r="H6" s="34">
        <v>5</v>
      </c>
      <c r="I6" s="34">
        <v>7</v>
      </c>
      <c r="J6" s="34">
        <f ca="1">J5</f>
        <v>115</v>
      </c>
      <c r="K6" s="89">
        <v>7</v>
      </c>
      <c r="L6" s="89">
        <f>C10</f>
        <v>122</v>
      </c>
      <c r="M6" s="34">
        <v>10</v>
      </c>
      <c r="N6" s="36">
        <v>10</v>
      </c>
      <c r="P6" s="90" t="s">
        <v>87</v>
      </c>
      <c r="Q6" s="90"/>
      <c r="R6" s="91"/>
      <c r="S6" s="91"/>
      <c r="T6" s="91"/>
      <c r="U6" s="91"/>
      <c r="V6" s="91"/>
      <c r="X6" s="3">
        <v>1</v>
      </c>
      <c r="Y6" s="9">
        <f>SUM(X1:X644)+2</f>
        <v>646</v>
      </c>
      <c r="Z6" s="10" t="s">
        <v>3</v>
      </c>
    </row>
    <row r="7" spans="1:28" ht="18.75">
      <c r="B7" s="286"/>
      <c r="C7" s="92" t="s">
        <v>60</v>
      </c>
      <c r="D7" s="38"/>
      <c r="E7" s="93"/>
      <c r="F7" s="38"/>
      <c r="G7" s="38"/>
      <c r="H7" s="38"/>
      <c r="I7" s="38"/>
      <c r="J7" s="38"/>
      <c r="K7" s="38"/>
      <c r="L7" s="38"/>
      <c r="M7" s="38"/>
      <c r="N7" s="236"/>
      <c r="P7" s="79"/>
      <c r="Q7" s="79"/>
      <c r="R7" s="79"/>
      <c r="S7" s="79"/>
      <c r="T7" s="95"/>
      <c r="U7" s="41"/>
      <c r="V7" s="41"/>
      <c r="X7" s="3">
        <v>1</v>
      </c>
      <c r="Y7" s="9" cm="1">
        <f t="array" ref="Y7">SUM(A646:W646+1)</f>
        <v>46</v>
      </c>
      <c r="Z7" s="10" t="s">
        <v>4</v>
      </c>
    </row>
    <row r="8" spans="1:28" ht="21">
      <c r="B8" s="286"/>
      <c r="C8" s="40" t="s">
        <v>62</v>
      </c>
      <c r="D8" s="79"/>
      <c r="E8" s="96"/>
      <c r="F8" s="150" t="s">
        <v>135</v>
      </c>
      <c r="G8" s="150" t="s">
        <v>136</v>
      </c>
      <c r="H8" s="150" t="s">
        <v>82</v>
      </c>
      <c r="I8" s="150" t="s">
        <v>83</v>
      </c>
      <c r="J8" s="97" t="s">
        <v>287</v>
      </c>
      <c r="K8" s="96"/>
      <c r="L8" s="42" t="str">
        <f ca="1">" Largeur de cette colonne : " &amp; L5 &amp; IF(L5 &gt; C10, " - Colonne trop large de " &amp; (L5 - C10), IF(L5 &lt; C10, " - Élargissez la colonne à " &amp; C10, " Largeur correcte"))</f>
        <v xml:space="preserve"> Largeur de cette colonne : 116 - Élargissez la colonne à 122</v>
      </c>
      <c r="M8" s="97"/>
      <c r="N8" s="237"/>
      <c r="P8" s="98" t="str">
        <f>ADDRESS(ROW(J13),COLUMN(J13),4)&amp;J13</f>
        <v xml:space="preserve">J131️⃣ COLLEZ LE TEXTE BRUT  A DÉCOUPER  DANS CETTE COLONNE ▼    </v>
      </c>
      <c r="Q8" s="95"/>
      <c r="R8" s="79"/>
      <c r="S8" s="79"/>
      <c r="T8" s="41"/>
      <c r="U8" s="41"/>
      <c r="V8" s="41"/>
      <c r="X8" s="3">
        <v>1</v>
      </c>
      <c r="Y8" s="9"/>
      <c r="Z8" s="10"/>
    </row>
    <row r="9" spans="1:28" ht="15.75" customHeight="1">
      <c r="B9" s="286"/>
      <c r="C9" s="47" t="s">
        <v>63</v>
      </c>
      <c r="D9" s="47"/>
      <c r="E9" s="47"/>
      <c r="F9" s="47"/>
      <c r="G9" s="47"/>
      <c r="H9" s="79"/>
      <c r="I9" s="79"/>
      <c r="J9" s="97"/>
      <c r="K9" s="99"/>
      <c r="L9" s="99" t="s">
        <v>89</v>
      </c>
      <c r="M9" s="97"/>
      <c r="N9" s="237"/>
      <c r="P9" s="95" t="s">
        <v>90</v>
      </c>
      <c r="Q9" s="41"/>
      <c r="R9" s="79"/>
      <c r="S9" s="79"/>
      <c r="T9" s="41"/>
      <c r="U9" s="41"/>
      <c r="V9" s="41"/>
      <c r="X9" s="3">
        <v>1</v>
      </c>
      <c r="AB9" s="147" t="s">
        <v>158</v>
      </c>
    </row>
    <row r="10" spans="1:28" ht="21">
      <c r="B10" s="286"/>
      <c r="C10" s="49">
        <v>122</v>
      </c>
      <c r="D10" s="100" t="s">
        <v>91</v>
      </c>
      <c r="E10" s="101"/>
      <c r="F10" s="102"/>
      <c r="G10" s="102"/>
      <c r="H10" s="102"/>
      <c r="I10" s="102"/>
      <c r="J10" s="79"/>
      <c r="K10" s="101"/>
      <c r="L10" s="82" t="s">
        <v>84</v>
      </c>
      <c r="M10" s="79"/>
      <c r="N10" s="238"/>
      <c r="P10" s="2" t="s">
        <v>92</v>
      </c>
      <c r="Q10" s="79"/>
      <c r="R10" s="79"/>
      <c r="S10" s="79"/>
      <c r="T10" s="41"/>
      <c r="U10" s="41"/>
      <c r="V10" s="41"/>
      <c r="X10" s="3">
        <v>1</v>
      </c>
      <c r="Y10" s="53" t="s">
        <v>65</v>
      </c>
      <c r="Z10" s="53"/>
      <c r="AB10" s="147"/>
    </row>
    <row r="11" spans="1:28" ht="18.75">
      <c r="B11" s="286"/>
      <c r="C11" s="103">
        <v>120</v>
      </c>
      <c r="D11" s="100" t="s">
        <v>177</v>
      </c>
      <c r="E11" s="79"/>
      <c r="F11" s="52"/>
      <c r="G11" s="52"/>
      <c r="H11" s="52"/>
      <c r="I11" s="52"/>
      <c r="J11" s="79"/>
      <c r="K11" s="48"/>
      <c r="L11" s="324" t="s">
        <v>85</v>
      </c>
      <c r="M11" s="324"/>
      <c r="N11" s="325"/>
      <c r="P11" s="98" t="str">
        <f>ADDRESS(ROW(C10),COLUMN(C10),4)&amp;D10</f>
        <v xml:space="preserve">C10◄ 2️⃣  Saisissez  la largeur du document dans lequel vous collerez ensuite le texte. </v>
      </c>
      <c r="Q11" s="79"/>
      <c r="R11" s="79"/>
      <c r="S11" s="79"/>
      <c r="T11" s="41"/>
      <c r="U11" s="41"/>
      <c r="V11" s="41"/>
      <c r="X11" s="3">
        <v>1</v>
      </c>
      <c r="Y11" s="53" t="s">
        <v>68</v>
      </c>
      <c r="Z11" s="53"/>
      <c r="AB11" s="147"/>
    </row>
    <row r="12" spans="1:28" ht="26.25">
      <c r="B12" s="286"/>
      <c r="C12" s="105"/>
      <c r="D12" s="51" t="s">
        <v>94</v>
      </c>
      <c r="E12" s="71"/>
      <c r="F12" s="41"/>
      <c r="G12" s="41"/>
      <c r="H12" s="41"/>
      <c r="I12" s="41"/>
      <c r="J12" s="79"/>
      <c r="K12" s="71"/>
      <c r="L12" s="324"/>
      <c r="M12" s="324"/>
      <c r="N12" s="325"/>
      <c r="P12" s="2" t="s">
        <v>96</v>
      </c>
      <c r="Q12" s="79"/>
      <c r="R12" s="79"/>
      <c r="S12" s="79"/>
      <c r="T12" s="41"/>
      <c r="U12" s="41"/>
      <c r="V12" s="41"/>
      <c r="X12" s="3">
        <v>1</v>
      </c>
      <c r="Y12" s="53" t="s">
        <v>69</v>
      </c>
      <c r="Z12" s="53"/>
      <c r="AB12" s="147"/>
    </row>
    <row r="13" spans="1:28" ht="15.75">
      <c r="B13" s="286"/>
      <c r="C13" s="252"/>
      <c r="D13" s="197"/>
      <c r="E13" s="198"/>
      <c r="F13" s="197"/>
      <c r="G13" s="197"/>
      <c r="H13" s="197"/>
      <c r="I13" s="197"/>
      <c r="J13" s="253" t="s">
        <v>95</v>
      </c>
      <c r="K13" s="108">
        <v>0</v>
      </c>
      <c r="L13" s="109" t="s">
        <v>285</v>
      </c>
      <c r="M13" s="110"/>
      <c r="N13" s="241" t="s">
        <v>98</v>
      </c>
      <c r="P13" s="112" t="str">
        <f>"et ajustez la largeur de la colonne "&amp;I4&amp;"  à celle du document "</f>
        <v xml:space="preserve">et ajustez la largeur de la colonne I  à celle du document </v>
      </c>
      <c r="Q13" s="79"/>
      <c r="R13" s="79"/>
      <c r="S13" s="79"/>
      <c r="T13" s="41"/>
      <c r="U13" s="41"/>
      <c r="V13" s="41"/>
      <c r="X13" s="3">
        <v>1</v>
      </c>
      <c r="Y13" s="53"/>
      <c r="AB13" s="150" t="s">
        <v>135</v>
      </c>
    </row>
    <row r="14" spans="1:28" ht="15.75">
      <c r="B14" s="286"/>
      <c r="C14" s="113" t="str">
        <f>IF(TRIM(SUBSTITUTE(J14,CHAR(160),""))="","",J14)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4" s="59" t="str" cm="1">
        <f t="array" ref="D14">IF(ROW()=ROW(D14),C17,INDEX(E14:E27,ROW()-ROW(D14)))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4" s="114" t="str">
        <f>IF(OR(D14="",C16="",C16&lt;=0,F14=""),"",TRIM(MID(D14,LEN(F14)+1+IF(MID(D14,LEN(F14)+1,1)="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4" s="59" t="str">
        <f>IF(OR(G14="",G14=0,G14="0"),"",IF(LEN(G14)&lt;=C16,G14,IF(LEN(SUBSTITUTE(H14," ",""))=C16+1,LEFT(G14,C16),LEFT(G14,FIND("§",SUBSTITUTE(H14," ","§",LEN(H14)-LEN(SUBSTITUTE(H14," ",""))))-1))))</f>
        <v>Si vous récupérez du texte sur internet, collez-le d’abord dans la colonne 1️⃣ pour le “nettoyer” : cela supprime les</v>
      </c>
      <c r="G14" s="59" t="str">
        <f t="shared" ref="G14:G77" si="4">IF(OR(D14="",D14=0),"",TRIM(SUBSTITUTE(SUBSTITUTE(D14,CHAR(160),"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4" s="59" t="str">
        <f>IF(OR(G14="",G14=0,G14="0"),"",LEFT(G14,C16+1))</f>
        <v>Si vous récupérez du texte sur internet, collez-le d’abord dans la colonne 1️⃣ pour le “nettoyer” : cela supprime les esp</v>
      </c>
      <c r="I14" s="256" t="str">
        <f>IF(J14="","",LEN(TRIM(SUBSTITUTE(J14,CHAR(160),"")))&amp;" car.")</f>
        <v>554 car.</v>
      </c>
      <c r="J14" s="119" t="s">
        <v>284</v>
      </c>
      <c r="K14" s="117">
        <f>IF(LEN(TRIM(L14))&gt;0,MAX(K13:K13)+1,"")</f>
        <v>1</v>
      </c>
      <c r="L14" s="146" t="str" cm="1">
        <f t="array" ref="L14:L21">_xlfn._xlws.FILTER(F14:F643,TRIM(SUBSTITUTE(F14:F643,CHAR(160),""))&lt;&gt;"")</f>
        <v>Si vous récupérez du texte sur internet, collez-le d’abord dans la colonne 1️⃣ pour le “nettoyer” : cela supprime les</v>
      </c>
      <c r="M14" s="254" t="str">
        <f t="shared" ref="M14:M58" si="5">IF(L14="","",(LEN(TRIM(SUBSTITUTE(L14,CHAR(160)," ")))-LEN(SUBSTITUTE(TRIM(SUBSTITUTE(L14,CHAR(160)," "))," ",""))+1)&amp;" mot"&amp;IF((LEN(TRIM(SUBSTITUTE(L14,CHAR(160)," ")))-LEN(SUBSTITUTE(TRIM(SUBSTITUTE(L14,CHAR(160)," "))," ",""))+1)&gt;1,"s",""))</f>
        <v>20 mots</v>
      </c>
      <c r="N14" s="64" t="str">
        <f t="shared" ref="N14:N58" si="6">IF(LEN(SUBSTITUTE(SUBSTITUTE(L14,CHAR(160),"")," ",""))=0,"",LEN(SUBSTITUTE(SUBSTITUTE(L14,CHAR(160),"")," ",""))&amp;" car.")</f>
        <v>98 car.</v>
      </c>
      <c r="P14" s="17" t="s">
        <v>99</v>
      </c>
      <c r="Q14" s="79"/>
      <c r="R14" s="79"/>
      <c r="S14" s="79"/>
      <c r="T14" s="41"/>
      <c r="U14" s="41"/>
      <c r="V14" s="41"/>
      <c r="X14" s="3">
        <v>1</v>
      </c>
      <c r="Y14" s="53" t="s">
        <v>70</v>
      </c>
      <c r="AB14" s="150" t="s">
        <v>136</v>
      </c>
    </row>
    <row r="15" spans="1:28" ht="15.75">
      <c r="B15" s="286"/>
      <c r="C15" s="70" t="str">
        <f>TRIM(SUBSTITUTE(SUBSTITUTE(SUBSTITUTE(SUBSTITUTE(SUBSTITUTE(SUBSTITUTE(SUBSTITUTE(SUBSTITUTE(SUBSTITUTE(CLEAN(IF(OR(LEFT(C14,1)="-",LEFT(C14,1)="="),MID(C14,2,99999),C14)),"—","-"),"–","-"),CHAR(160),"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5" s="59" t="str" cm="1">
        <f t="array" ref="D15">IF(ROW()=ROW(D14),C17,INDEX(E14:E27,ROW()-ROW(D14)))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5" s="114" t="str">
        <f>IF(OR(D15="",C16="",C16&lt;=0,F15=""),"",TRIM(MID(D15,LEN(F15)+1+IF(MID(D15,LEN(F15)+1,1)="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5" s="59" t="str">
        <f>IF(OR(G15="",G15=0,G15="0"),"",IF(LEN(G15)&lt;=C16,G15,IF(LEN(SUBSTITUTE(H15," ",""))=C16+1,LEFT(G15,C16),LEFT(G15,FIND("§",SUBSTITUTE(H15," ","§",LEN(H15)-LEN(SUBSTITUTE(H15," ",""))))-1))))</f>
        <v>espaces insécables, tabulations invisibles et autres “pollutions”.◄ 2️⃣ Saisissez la largeur du document dans lequel</v>
      </c>
      <c r="G15" s="59" t="str">
        <f t="shared" si="4"/>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5" s="59" t="str">
        <f>IF(OR(G15="",G15=0,G15="0"),"",LEFT(G15,C16+1))</f>
        <v>espaces insécables, tabulations invisibles et autres “pollutions”.◄ 2️⃣ Saisissez la largeur du document dans lequel vous</v>
      </c>
      <c r="I15" s="256" t="str">
        <f t="shared" ref="I15:I58" si="7">IF(J15="","",LEN(TRIM(SUBSTITUTE(J15,CHAR(160),"")))&amp;" car.")</f>
        <v>16 car.</v>
      </c>
      <c r="J15" s="119" t="s">
        <v>286</v>
      </c>
      <c r="K15" s="117">
        <f>IF(LEN(TRIM(L15))&gt;0,MAX(K13:K14)+1,"")</f>
        <v>2</v>
      </c>
      <c r="L15" s="146" t="str">
        <v>espaces insécables, tabulations invisibles et autres “pollutions”.◄ 2️⃣ Saisissez la largeur du document dans lequel</v>
      </c>
      <c r="M15" s="254" t="str">
        <f t="shared" si="5"/>
        <v>15 mots</v>
      </c>
      <c r="N15" s="64" t="str">
        <f t="shared" si="6"/>
        <v>102 car.</v>
      </c>
      <c r="P15" s="79"/>
      <c r="Q15" s="79"/>
      <c r="R15" s="79"/>
      <c r="S15" s="79"/>
      <c r="T15" s="41"/>
      <c r="U15" s="41"/>
      <c r="V15" s="41"/>
      <c r="X15" s="3">
        <v>1</v>
      </c>
      <c r="Y15" s="53" t="s">
        <v>72</v>
      </c>
      <c r="AB15" s="150" t="s">
        <v>82</v>
      </c>
    </row>
    <row r="16" spans="1:28" ht="15.75">
      <c r="B16" s="286"/>
      <c r="C16" s="121">
        <f>C11</f>
        <v>120</v>
      </c>
      <c r="D16" s="59" t="str" cm="1">
        <f t="array" ref="D16">IF(ROW()=ROW(D14),C17,INDEX(E14:E27,ROW()-ROW(D14)))</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6" s="114" t="str">
        <f>IF(OR(D16="",C16="",C16&lt;=0,F16=""),"",TRIM(MID(D16,LEN(F16)+1+IF(MID(D16,LEN(F16)+1,1)=" ",1,0),99999)))</f>
        <v>ponctuation saisissez un X dans la cellule - Ensuite, dans la colonne B copiez le texte nettoyé - puis dans votre document faites Collage spécial &gt; 1.2.3 Valeurs pour ne coller que le texte, sans formules.</v>
      </c>
      <c r="F16" s="59" t="str">
        <f>IF(OR(G16="",G16=0,G16="0"),"",IF(LEN(G16)&lt;=C16,G16,IF(LEN(SUBSTITUTE(H16," ",""))=C16+1,LEFT(G16,C16),LEFT(G16,FIND("§",SUBSTITUTE(H16," ","§",LEN(H16)-LEN(SUBSTITUTE(H16," ",""))))-1))))</f>
        <v>vous collerez ensuite le texte. ◄ 3️⃣ saisissez un nombre de caractères par lignes ◄ 4️⃣ Si vous ne voulez pas de</v>
      </c>
      <c r="G16" s="59" t="str">
        <f t="shared" si="4"/>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6" s="59" t="str">
        <f>IF(OR(G16="",G16=0,G16="0"),"",LEFT(G16,C16+1))</f>
        <v>vous collerez ensuite le texte. ◄ 3️⃣ saisissez un nombre de caractères par lignes ◄ 4️⃣ Si vous ne voulez pas de ponctua</v>
      </c>
      <c r="I16" s="256" t="str">
        <f t="shared" si="7"/>
        <v>1 car.</v>
      </c>
      <c r="J16" s="150" t="s">
        <v>83</v>
      </c>
      <c r="K16" s="117">
        <f>IF(LEN(TRIM(L16))&gt;0,MAX(K13:K15)+1,"")</f>
        <v>3</v>
      </c>
      <c r="L16" s="146" t="str">
        <v>vous collerez ensuite le texte. ◄ 3️⃣ saisissez un nombre de caractères par lignes ◄ 4️⃣ Si vous ne voulez pas de</v>
      </c>
      <c r="M16" s="254" t="str">
        <f t="shared" si="5"/>
        <v>22 mots</v>
      </c>
      <c r="N16" s="64" t="str">
        <f t="shared" si="6"/>
        <v>92 car.</v>
      </c>
      <c r="O16" s="251">
        <f>LEN(L16)</f>
        <v>113</v>
      </c>
      <c r="P16" s="98" t="str">
        <f>ADDRESS(ROW(C11),COLUMN(C11),4)&amp;D11</f>
        <v>C11◄ 3️⃣ saisissez un nombre de caractères par lignes</v>
      </c>
      <c r="Q16" s="79"/>
      <c r="R16" s="79"/>
      <c r="S16" s="79"/>
      <c r="T16" s="41"/>
      <c r="U16" s="41"/>
      <c r="V16" s="41"/>
      <c r="X16" s="3">
        <v>1</v>
      </c>
      <c r="Y16" s="53" t="s">
        <v>73</v>
      </c>
      <c r="AB16" s="150" t="s">
        <v>83</v>
      </c>
    </row>
    <row r="17" spans="2:25" ht="15.75">
      <c r="B17" s="286"/>
      <c r="C17" s="70" t="str">
        <f>IF(UPPER(TRIM(C12))="X",C21,C15)</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7" s="59" t="str" cm="1">
        <f t="array" ref="D17">IF(ROW()=ROW(D14),C17,INDEX(E14:E27,ROW()-ROW(D14)))</f>
        <v>ponctuation saisissez un X dans la cellule - Ensuite, dans la colonne B copiez le texte nettoyé - puis dans votre document faites Collage spécial &gt; 1.2.3 Valeurs pour ne coller que le texte, sans formules.</v>
      </c>
      <c r="E17" s="114" t="str">
        <f>IF(OR(D17="",C16="",C16&lt;=0,F17=""),"",TRIM(MID(D17,LEN(F17)+1+IF(MID(D17,LEN(F17)+1,1)=" ",1,0),99999)))</f>
        <v>document faites Collage spécial &gt; 1.2.3 Valeurs pour ne coller que le texte, sans formules.</v>
      </c>
      <c r="F17" s="59" t="str">
        <f>IF(OR(G17="",G17=0,G17="0"),"",IF(LEN(G17)&lt;=C16,G17,IF(LEN(SUBSTITUTE(H17," ",""))=C16+1,LEFT(G17,C16),LEFT(G17,FIND("§",SUBSTITUTE(H17," ","§",LEN(H17)-LEN(SUBSTITUTE(H17," ",""))))-1))))</f>
        <v>ponctuation saisissez un X dans la cellule - Ensuite, dans la colonne B copiez le texte nettoyé - puis dans votre</v>
      </c>
      <c r="G17" s="59" t="str">
        <f t="shared" si="4"/>
        <v>ponctuation saisissez un X dans la cellule - Ensuite, dans la colonne B copiez le texte nettoyé - puis dans votre document faites Collage spécial &gt; 1.2.3 Valeurs pour ne coller que le texte, sans formules.</v>
      </c>
      <c r="H17" s="59" t="str">
        <f>IF(OR(G17="",G17=0,G17="0"),"",LEFT(G17,C16+1))</f>
        <v>ponctuation saisissez un X dans la cellule - Ensuite, dans la colonne B copiez le texte nettoyé - puis dans votre documen</v>
      </c>
      <c r="I17" s="256" t="str">
        <f t="shared" si="7"/>
        <v>31 car.</v>
      </c>
      <c r="J17" s="119" t="s">
        <v>288</v>
      </c>
      <c r="K17" s="117">
        <f>IF(LEN(TRIM(L17))&gt;0,MAX(K13:K16)+1,"")</f>
        <v>4</v>
      </c>
      <c r="L17" s="146" t="str">
        <v>ponctuation saisissez un X dans la cellule - Ensuite, dans la colonne B copiez le texte nettoyé - puis dans votre</v>
      </c>
      <c r="M17" s="254" t="str">
        <f t="shared" si="5"/>
        <v>21 mots</v>
      </c>
      <c r="N17" s="64" t="str">
        <f t="shared" si="6"/>
        <v>93 car.</v>
      </c>
      <c r="O17" s="6"/>
      <c r="P17" s="95" t="s">
        <v>101</v>
      </c>
      <c r="Q17" s="79"/>
      <c r="R17" s="79"/>
      <c r="S17" s="79"/>
      <c r="T17" s="41"/>
      <c r="U17" s="41"/>
      <c r="V17" s="41"/>
      <c r="X17" s="3">
        <v>1</v>
      </c>
      <c r="Y17" s="53"/>
    </row>
    <row r="18" spans="2:25" ht="15.75">
      <c r="B18" s="286"/>
      <c r="C18" s="123" t="str">
        <f>TRIM(SUBSTITUTE(SUBSTITUTE(SUBSTITUTE(SUBSTITUTE(SUBSTITUTE(SUBSTITUTE(SUBSTITUTE(SUBSTITUTE(SUBSTITUTE(SUBSTITUTE(C15,",","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18" s="59" t="str" cm="1">
        <f t="array" ref="D18">IF(ROW()=ROW(D14),C17,INDEX(E14:E27,ROW()-ROW(D14)))</f>
        <v>document faites Collage spécial &gt; 1.2.3 Valeurs pour ne coller que le texte, sans formules.</v>
      </c>
      <c r="E18" s="114" t="str">
        <f>IF(OR(D18="",C16="",C16&lt;=0,F18=""),"",TRIM(MID(D18,LEN(F18)+1+IF(MID(D18,LEN(F18)+1,1)=" ",1,0),99999)))</f>
        <v/>
      </c>
      <c r="F18" s="59" t="str">
        <f>IF(OR(G18="",G18=0,G18="0"),"",IF(LEN(G18)&lt;=C16,G18,IF(LEN(SUBSTITUTE(H18," ",""))=C16+1,LEFT(G18,C16),LEFT(G18,FIND("§",SUBSTITUTE(H18," ","§",LEN(H18)-LEN(SUBSTITUTE(H18," ",""))))-1))))</f>
        <v>document faites Collage spécial &gt; 1.2.3 Valeurs pour ne coller que le texte, sans formules.</v>
      </c>
      <c r="G18" s="59" t="str">
        <f t="shared" si="4"/>
        <v>document faites Collage spécial &gt; 1.2.3 Valeurs pour ne coller que le texte, sans formules.</v>
      </c>
      <c r="H18" s="59" t="str">
        <f>IF(OR(G18="",G18=0,G18="0"),"",LEFT(G18,C16+1))</f>
        <v>document faites Collage spécial &gt; 1.2.3 Valeurs pour ne coller que le texte, sans formules.</v>
      </c>
      <c r="I18" s="256" t="str">
        <f t="shared" si="7"/>
        <v/>
      </c>
      <c r="J18" s="119"/>
      <c r="K18" s="117">
        <f>IF(LEN(TRIM(L18))&gt;0,MAX(K13:K17)+1,"")</f>
        <v>5</v>
      </c>
      <c r="L18" s="146" t="str">
        <v>document faites Collage spécial &gt; 1.2.3 Valeurs pour ne coller que le texte, sans formules.</v>
      </c>
      <c r="M18" s="254" t="str">
        <f t="shared" si="5"/>
        <v>15 mots</v>
      </c>
      <c r="N18" s="64" t="str">
        <f t="shared" si="6"/>
        <v>77 car.</v>
      </c>
      <c r="O18" s="6"/>
      <c r="P18" s="124" t="s">
        <v>102</v>
      </c>
      <c r="Q18" s="79"/>
      <c r="R18" s="79"/>
      <c r="S18" s="79"/>
      <c r="T18" s="41"/>
      <c r="U18" s="41"/>
      <c r="V18" s="41"/>
      <c r="X18" s="3">
        <v>1</v>
      </c>
      <c r="Y18" s="53" t="s">
        <v>74</v>
      </c>
    </row>
    <row r="19" spans="2:25" ht="15.75">
      <c r="B19" s="286"/>
      <c r="C19" s="59" t="str">
        <f>TRIM(SUBSTITUTE(SUBSTITUTE(SUBSTITUTE(SUBSTITUTE(SUBSTITUTE(SUBSTITUTE(SUBSTITUTE(SUBSTITUTE(C18,"(","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19" s="59" t="str" cm="1">
        <f t="array" ref="D19">IF(ROW()=ROW(D14),C17,INDEX(E14:E27,ROW()-ROW(D14)))</f>
        <v/>
      </c>
      <c r="E19" s="114" t="str">
        <f>IF(OR(D19="",C16="",C16&lt;=0,F19=""),"",TRIM(MID(D19,LEN(F19)+1+IF(MID(D19,LEN(F19)+1,1)=" ",1,0),99999)))</f>
        <v/>
      </c>
      <c r="F19" s="59" t="str">
        <f>IF(OR(G19="",G19=0,G19="0"),"",IF(LEN(G19)&lt;=C16,G19,IF(LEN(SUBSTITUTE(H19," ",""))=C16+1,LEFT(G19,C16),LEFT(G19,FIND("§",SUBSTITUTE(H19," ","§",LEN(H19)-LEN(SUBSTITUTE(H19," ",""))))-1))))</f>
        <v/>
      </c>
      <c r="G19" s="59" t="str">
        <f t="shared" si="4"/>
        <v/>
      </c>
      <c r="H19" s="59" t="str">
        <f>IF(OR(G19="",G19=0,G19="0"),"",LEFT(G19,C16+1))</f>
        <v/>
      </c>
      <c r="I19" s="256" t="str">
        <f t="shared" si="7"/>
        <v/>
      </c>
      <c r="J19" s="119"/>
      <c r="K19" s="117">
        <f>IF(LEN(TRIM(L19))&gt;0,MAX(K13:K18)+1,"")</f>
        <v>6</v>
      </c>
      <c r="L19" s="146" t="str">
        <v>FAITES UN ESSAIS</v>
      </c>
      <c r="M19" s="254" t="str">
        <f t="shared" si="5"/>
        <v>3 mots</v>
      </c>
      <c r="N19" s="64" t="str">
        <f t="shared" si="6"/>
        <v>14 car.</v>
      </c>
      <c r="O19" s="6"/>
      <c r="P19" s="79"/>
      <c r="Q19" s="79"/>
      <c r="R19" s="79"/>
      <c r="S19" s="79"/>
      <c r="T19" s="41"/>
      <c r="U19" s="41"/>
      <c r="V19" s="41"/>
      <c r="X19" s="3">
        <v>1</v>
      </c>
      <c r="Y19" s="53" t="s">
        <v>75</v>
      </c>
    </row>
    <row r="20" spans="2:25" ht="15.75">
      <c r="B20" s="286"/>
      <c r="C20" s="70" t="str">
        <f>TRIM(SUBSTITUTE(SUBSTITUTE(SUBSTITUTE(SUBSTITUTE(C19,"►","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0" s="59" t="str" cm="1">
        <f t="array" ref="D20">IF(ROW()=ROW(D14),C17,INDEX(E14:E27,ROW()-ROW(D14)))</f>
        <v/>
      </c>
      <c r="E20" s="114" t="str">
        <f>IF(OR(D20="",C16="",C16&lt;=0,F20=""),"",TRIM(MID(D20,LEN(F20)+1+IF(MID(D20,LEN(F20)+1,1)=" ",1,0),99999)))</f>
        <v/>
      </c>
      <c r="F20" s="59" t="str">
        <f>IF(OR(G20="",G20=0,G20="0"),"",IF(LEN(G20)&lt;=C16,G20,IF(LEN(SUBSTITUTE(H20," ",""))=C16+1,LEFT(G20,C16),LEFT(G20,FIND("§",SUBSTITUTE(H20," ","§",LEN(H20)-LEN(SUBSTITUTE(H20," ",""))))-1))))</f>
        <v/>
      </c>
      <c r="G20" s="59" t="str">
        <f t="shared" si="4"/>
        <v/>
      </c>
      <c r="H20" s="59" t="str">
        <f>IF(OR(G20="",G20=0,G20="0"),"",LEFT(G20,C16+1))</f>
        <v/>
      </c>
      <c r="I20" s="256" t="str">
        <f t="shared" si="7"/>
        <v/>
      </c>
      <c r="J20" s="119"/>
      <c r="K20" s="117">
        <f>IF(LEN(TRIM(L20))&gt;0,MAX(K13:K19)+1,"")</f>
        <v>7</v>
      </c>
      <c r="L20" s="146" t="str">
        <v>▼</v>
      </c>
      <c r="M20" s="254" t="str">
        <f t="shared" si="5"/>
        <v>1 mot</v>
      </c>
      <c r="N20" s="64" t="str">
        <f t="shared" si="6"/>
        <v>1 car.</v>
      </c>
      <c r="O20" s="6"/>
      <c r="P20" s="98" t="str">
        <f>ADDRESS(ROW(C12),COLUMN(C12),4)&amp;D12</f>
        <v>C12◄ 4️⃣  Si vous ne voulez pas de ponctuation saisissez un X dans cette cellule</v>
      </c>
      <c r="Q20" s="79"/>
      <c r="R20" s="79"/>
      <c r="S20" s="79"/>
      <c r="T20" s="41"/>
      <c r="U20" s="41"/>
      <c r="V20" s="41"/>
      <c r="X20" s="3">
        <v>1</v>
      </c>
      <c r="Y20" s="53" t="s">
        <v>103</v>
      </c>
    </row>
    <row r="21" spans="2:25" ht="15.75">
      <c r="B21" s="286"/>
      <c r="C21" s="70" t="str">
        <f>TRIM(SUBSTITUTE(SUBSTITUTE(C20,"“","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1" s="59" t="str" cm="1">
        <f t="array" ref="D21">IF(ROW()=ROW(D14),C17,INDEX(E14:E27,ROW()-ROW(D14)))</f>
        <v/>
      </c>
      <c r="E21" s="114" t="str">
        <f>IF(OR(D21="",C16="",C16&lt;=0,F21=""),"",TRIM(MID(D21,LEN(F21)+1+IF(MID(D21,LEN(F21)+1,1)=" ",1,0),99999)))</f>
        <v/>
      </c>
      <c r="F21" s="59" t="str">
        <f>IF(OR(G21="",G21=0,G21="0"),"",IF(LEN(G21)&lt;=C16,G21,IF(LEN(SUBSTITUTE(H21," ",""))=C16+1,LEFT(G21,C16),LEFT(G21,FIND("§",SUBSTITUTE(H21," ","§",LEN(H21)-LEN(SUBSTITUTE(H21," ",""))))-1))))</f>
        <v/>
      </c>
      <c r="G21" s="59" t="str">
        <f t="shared" si="4"/>
        <v/>
      </c>
      <c r="H21" s="59" t="str">
        <f>IF(OR(G21="",G21=0,G21="0"),"",LEFT(G21,C16+1))</f>
        <v/>
      </c>
      <c r="I21" s="256" t="str">
        <f t="shared" si="7"/>
        <v/>
      </c>
      <c r="J21" s="119"/>
      <c r="K21" s="117">
        <f>IF(LEN(TRIM(L21))&gt;0,MAX(K13:K20)+1,"")</f>
        <v>8</v>
      </c>
      <c r="L21" s="146" t="str">
        <v>►collez votre texte colonne 1️⃣</v>
      </c>
      <c r="M21" s="254" t="str">
        <f t="shared" si="5"/>
        <v>5 mots</v>
      </c>
      <c r="N21" s="64" t="str">
        <f t="shared" si="6"/>
        <v>27 car.</v>
      </c>
      <c r="O21" s="6"/>
      <c r="P21" s="79"/>
      <c r="Q21" s="79"/>
      <c r="R21" s="79"/>
      <c r="S21" s="79"/>
      <c r="T21" s="41"/>
      <c r="U21" s="41"/>
      <c r="V21" s="41"/>
      <c r="X21" s="3">
        <v>1</v>
      </c>
    </row>
    <row r="22" spans="2:25" ht="15.75">
      <c r="B22" s="286"/>
      <c r="C22" s="70"/>
      <c r="D22" s="59" t="str" cm="1">
        <f t="array" ref="D22">IF(ROW()=ROW(D14),C17,INDEX(E14:E27,ROW()-ROW(D14)))</f>
        <v/>
      </c>
      <c r="E22" s="114" t="str">
        <f>IF(OR(D22="",C16="",C16&lt;=0,F22=""),"",TRIM(MID(D22,LEN(F22)+1+IF(MID(D22,LEN(F22)+1,1)=" ",1,0),99999)))</f>
        <v/>
      </c>
      <c r="F22" s="59" t="str">
        <f>IF(OR(G22="",G22=0,G22="0"),"",IF(LEN(G22)&lt;=C16,G22,IF(LEN(SUBSTITUTE(H22," ",""))=C16+1,LEFT(G22,C16),LEFT(G22,FIND("§",SUBSTITUTE(H22," ","§",LEN(H22)-LEN(SUBSTITUTE(H22," ",""))))-1))))</f>
        <v/>
      </c>
      <c r="G22" s="59" t="str">
        <f t="shared" si="4"/>
        <v/>
      </c>
      <c r="H22" s="59" t="str">
        <f>IF(OR(G22="",G22=0,G22="0"),"",LEFT(G22,C16+1))</f>
        <v/>
      </c>
      <c r="I22" s="256" t="str">
        <f t="shared" si="7"/>
        <v/>
      </c>
      <c r="J22" s="119"/>
      <c r="K22" s="117" t="str">
        <f>IF(LEN(TRIM(L22))&gt;0,MAX(K13:K21)+1,"")</f>
        <v/>
      </c>
      <c r="L22" s="146"/>
      <c r="M22" s="254" t="str">
        <f t="shared" si="5"/>
        <v/>
      </c>
      <c r="N22" s="64" t="str">
        <f t="shared" si="6"/>
        <v/>
      </c>
      <c r="O22" s="6"/>
      <c r="P22" s="122" t="s">
        <v>104</v>
      </c>
      <c r="Q22" s="79"/>
      <c r="R22" s="79"/>
      <c r="S22" s="79"/>
      <c r="T22" s="79"/>
      <c r="U22" s="79"/>
      <c r="V22" s="79"/>
      <c r="X22" s="3">
        <v>1</v>
      </c>
    </row>
    <row r="23" spans="2:25" ht="15.75">
      <c r="B23" s="286"/>
      <c r="C23" s="70"/>
      <c r="D23" s="59" t="str" cm="1">
        <f t="array" ref="D23">IF(ROW()=ROW(D14),C17,INDEX(E14:E27,ROW()-ROW(D14)))</f>
        <v/>
      </c>
      <c r="E23" s="114" t="str">
        <f>IF(OR(D23="",C16="",C16&lt;=0,F23=""),"",TRIM(MID(D23,LEN(F23)+1+IF(MID(D23,LEN(F23)+1,1)=" ",1,0),99999)))</f>
        <v/>
      </c>
      <c r="F23" s="59" t="str">
        <f>IF(OR(G23="",G23=0,G23="0"),"",IF(LEN(G23)&lt;=C16,G23,IF(LEN(SUBSTITUTE(H23," ",""))=C16+1,LEFT(G23,C16),LEFT(G23,FIND("§",SUBSTITUTE(H23," ","§",LEN(H23)-LEN(SUBSTITUTE(H23," ",""))))-1))))</f>
        <v/>
      </c>
      <c r="G23" s="59" t="str">
        <f t="shared" si="4"/>
        <v/>
      </c>
      <c r="H23" s="59" t="str">
        <f>IF(OR(G23="",G23=0,G23="0"),"",LEFT(G23,C16+1))</f>
        <v/>
      </c>
      <c r="I23" s="256" t="str">
        <f t="shared" si="7"/>
        <v/>
      </c>
      <c r="J23" s="119"/>
      <c r="K23" s="117" t="str">
        <f>IF(LEN(TRIM(L23))&gt;0,MAX(K13:K22)+1,"")</f>
        <v/>
      </c>
      <c r="L23" s="146"/>
      <c r="M23" s="254" t="str">
        <f t="shared" si="5"/>
        <v/>
      </c>
      <c r="N23" s="64" t="str">
        <f t="shared" si="6"/>
        <v/>
      </c>
      <c r="O23" s="6"/>
      <c r="P23" s="95" t="str">
        <f>"Copiez le texte ajusté colonne "&amp;ADDRESS(ROW(L13),COLUMN(L13),4)</f>
        <v>Copiez le texte ajusté colonne L13</v>
      </c>
      <c r="Q23" s="79"/>
      <c r="R23" s="79"/>
      <c r="S23" s="79"/>
      <c r="T23" s="79"/>
      <c r="U23" s="79"/>
      <c r="V23" s="79"/>
      <c r="X23" s="3">
        <v>1</v>
      </c>
    </row>
    <row r="24" spans="2:25" ht="15.75">
      <c r="B24" s="286"/>
      <c r="C24" s="70"/>
      <c r="D24" s="59" t="str" cm="1">
        <f t="array" ref="D24">IF(ROW()=ROW(D14),C17,INDEX(E14:E27,ROW()-ROW(D14)))</f>
        <v/>
      </c>
      <c r="E24" s="114" t="str">
        <f>IF(OR(D24="",C16="",C16&lt;=0,F24=""),"",TRIM(MID(D24,LEN(F24)+1+IF(MID(D24,LEN(F24)+1,1)=" ",1,0),99999)))</f>
        <v/>
      </c>
      <c r="F24" s="59" t="str">
        <f>IF(OR(G24="",G24=0,G24="0"),"",IF(LEN(G24)&lt;=C16,G24,IF(LEN(SUBSTITUTE(H24," ",""))=C16+1,LEFT(G24,C16),LEFT(G24,FIND("§",SUBSTITUTE(H24," ","§",LEN(H24)-LEN(SUBSTITUTE(H24," ",""))))-1))))</f>
        <v/>
      </c>
      <c r="G24" s="59" t="str">
        <f t="shared" si="4"/>
        <v/>
      </c>
      <c r="H24" s="59" t="str">
        <f>IF(OR(G24="",G24=0,G24="0"),"",LEFT(G24,C16+1))</f>
        <v/>
      </c>
      <c r="I24" s="256" t="str">
        <f t="shared" si="7"/>
        <v/>
      </c>
      <c r="J24" s="119"/>
      <c r="K24" s="117" t="str">
        <f>IF(LEN(TRIM(L24))&gt;0,MAX(K13:K23)+1,"")</f>
        <v/>
      </c>
      <c r="L24" s="146"/>
      <c r="M24" s="254" t="str">
        <f t="shared" si="5"/>
        <v/>
      </c>
      <c r="N24" s="64" t="str">
        <f t="shared" si="6"/>
        <v/>
      </c>
      <c r="O24" s="6"/>
      <c r="P24" s="125" t="s">
        <v>105</v>
      </c>
      <c r="Q24" s="79"/>
      <c r="R24" s="79"/>
      <c r="S24" s="79"/>
      <c r="T24" s="79"/>
      <c r="U24" s="79"/>
      <c r="V24" s="79"/>
      <c r="X24" s="3">
        <v>1</v>
      </c>
    </row>
    <row r="25" spans="2:25" ht="15.75">
      <c r="B25" s="286"/>
      <c r="C25" s="70"/>
      <c r="D25" s="59" t="str" cm="1">
        <f t="array" ref="D25">IF(ROW()=ROW(D14),C17,INDEX(E14:E27,ROW()-ROW(D14)))</f>
        <v/>
      </c>
      <c r="E25" s="114" t="str">
        <f>IF(OR(D25="",C16="",C16&lt;=0,F25=""),"",TRIM(MID(D25,LEN(F25)+1+IF(MID(D25,LEN(F25)+1,1)=" ",1,0),99999)))</f>
        <v/>
      </c>
      <c r="F25" s="59" t="str">
        <f>IF(OR(G25="",G25=0,G25="0"),"",IF(LEN(G25)&lt;=C16,G25,IF(LEN(SUBSTITUTE(H25," ",""))=C16+1,LEFT(G25,C16),LEFT(G25,FIND("§",SUBSTITUTE(H25," ","§",LEN(H25)-LEN(SUBSTITUTE(H25," ",""))))-1))))</f>
        <v/>
      </c>
      <c r="G25" s="59" t="str">
        <f t="shared" si="4"/>
        <v/>
      </c>
      <c r="H25" s="59" t="str">
        <f>IF(OR(G25="",G25=0,G25="0"),"",LEFT(G25,C16+1))</f>
        <v/>
      </c>
      <c r="I25" s="256" t="str">
        <f t="shared" si="7"/>
        <v/>
      </c>
      <c r="J25" s="119"/>
      <c r="K25" s="117" t="str">
        <f>IF(LEN(TRIM(L25))&gt;0,MAX(K13:K24)+1,"")</f>
        <v/>
      </c>
      <c r="L25" s="146"/>
      <c r="M25" s="254" t="str">
        <f t="shared" si="5"/>
        <v/>
      </c>
      <c r="N25" s="64" t="str">
        <f t="shared" si="6"/>
        <v/>
      </c>
      <c r="O25" s="6"/>
      <c r="P25" s="95" t="s">
        <v>106</v>
      </c>
      <c r="Q25" s="79"/>
      <c r="R25" s="79"/>
      <c r="S25" s="79"/>
      <c r="T25" s="79"/>
      <c r="U25" s="79"/>
      <c r="V25" s="79"/>
      <c r="X25" s="3">
        <v>1</v>
      </c>
    </row>
    <row r="26" spans="2:25" ht="15.75">
      <c r="B26" s="286"/>
      <c r="C26" s="70"/>
      <c r="D26" s="59" t="str" cm="1">
        <f t="array" ref="D26">IF(ROW()=ROW(D14),C17,INDEX(E14:E27,ROW()-ROW(D14)))</f>
        <v/>
      </c>
      <c r="E26" s="114" t="str">
        <f>IF(OR(D26="",C16="",C16&lt;=0,F26=""),"",TRIM(MID(D26,LEN(F26)+1+IF(MID(D26,LEN(F26)+1,1)=" ",1,0),99999)))</f>
        <v/>
      </c>
      <c r="F26" s="59" t="str">
        <f>IF(OR(G26="",G26=0,G26="0"),"",IF(LEN(G26)&lt;=C16,G26,IF(LEN(SUBSTITUTE(H26," ",""))=C16+1,LEFT(G26,C16),LEFT(G26,FIND("§",SUBSTITUTE(H26," ","§",LEN(H26)-LEN(SUBSTITUTE(H26," ",""))))-1))))</f>
        <v/>
      </c>
      <c r="G26" s="59" t="str">
        <f t="shared" si="4"/>
        <v/>
      </c>
      <c r="H26" s="59" t="str">
        <f>IF(OR(G26="",G26=0,G26="0"),"",LEFT(G26,C16+1))</f>
        <v/>
      </c>
      <c r="I26" s="256" t="str">
        <f t="shared" si="7"/>
        <v/>
      </c>
      <c r="J26" s="119"/>
      <c r="K26" s="117" t="str">
        <f>IF(LEN(TRIM(L26))&gt;0,MAX(K13:K25)+1,"")</f>
        <v/>
      </c>
      <c r="L26" s="146"/>
      <c r="M26" s="254" t="str">
        <f t="shared" si="5"/>
        <v/>
      </c>
      <c r="N26" s="64" t="str">
        <f t="shared" si="6"/>
        <v/>
      </c>
      <c r="O26" s="6"/>
      <c r="P26" s="95" t="s">
        <v>107</v>
      </c>
      <c r="Q26" s="79"/>
      <c r="R26" s="79"/>
      <c r="S26" s="79"/>
      <c r="T26" s="79"/>
      <c r="U26" s="79"/>
      <c r="V26" s="79"/>
      <c r="X26" s="3">
        <v>1</v>
      </c>
    </row>
    <row r="27" spans="2:25" ht="15.75">
      <c r="B27" s="286"/>
      <c r="C27" s="70"/>
      <c r="D27" s="59" t="str" cm="1">
        <f t="array" ref="D27">IF(ROW()=ROW(D14),C17,INDEX(E14:E27,ROW()-ROW(D14)))</f>
        <v/>
      </c>
      <c r="E27" s="114" t="str">
        <f>IF(OR(D27="",C16="",C16&lt;=0,F27=""),"",TRIM(MID(D27,LEN(F27)+1+IF(MID(D27,LEN(F27)+1,1)=" ",1,0),99999)))</f>
        <v/>
      </c>
      <c r="F27" s="59" t="str">
        <f>IF(OR(G27="",G27=0,G27="0"),"",IF(LEN(G27)&lt;=C16,G27,IF(LEN(SUBSTITUTE(H27," ",""))=C16+1,LEFT(G27,C16),LEFT(G27,FIND("§",SUBSTITUTE(H27," ","§",LEN(H27)-LEN(SUBSTITUTE(H27," ",""))))-1))))</f>
        <v/>
      </c>
      <c r="G27" s="59" t="str">
        <f t="shared" si="4"/>
        <v/>
      </c>
      <c r="H27" s="59" t="str">
        <f>IF(OR(G27="",G27=0,G27="0"),"",LEFT(G27,C16+1))</f>
        <v/>
      </c>
      <c r="I27" s="256" t="str">
        <f t="shared" si="7"/>
        <v/>
      </c>
      <c r="J27" s="119"/>
      <c r="K27" s="117" t="str">
        <f>IF(LEN(TRIM(L27))&gt;0,MAX(K13:K26)+1,"")</f>
        <v/>
      </c>
      <c r="L27" s="146"/>
      <c r="M27" s="254" t="str">
        <f t="shared" si="5"/>
        <v/>
      </c>
      <c r="N27" s="64" t="str">
        <f t="shared" si="6"/>
        <v/>
      </c>
      <c r="O27" s="6"/>
      <c r="P27" s="95" t="s">
        <v>108</v>
      </c>
      <c r="Q27" s="79"/>
      <c r="R27" s="95"/>
      <c r="S27" s="95"/>
      <c r="T27" s="79"/>
      <c r="U27" s="79"/>
      <c r="V27" s="79"/>
      <c r="X27" s="3">
        <v>1</v>
      </c>
    </row>
    <row r="28" spans="2:25" ht="15.75">
      <c r="B28" s="286"/>
      <c r="C28" s="113" t="str">
        <f>IF(TRIM(SUBSTITUTE(J15,CHAR(160),""))="","",J15)</f>
        <v>FAITES UN ESSAIS</v>
      </c>
      <c r="D28" s="59" t="str" cm="1">
        <f t="array" ref="D28">IF(ROW()=ROW(D28),C31,INDEX(E28:E41,ROW()-ROW(D28)))</f>
        <v>FAITES UN ESSAIS</v>
      </c>
      <c r="E28" s="114" t="str">
        <f>IF(OR(D28="",C30="",C30&lt;=0,F28=""),"",TRIM(MID(D28,LEN(F28)+1+IF(MID(D28,LEN(F28)+1,1)=" ",1,0),99999)))</f>
        <v/>
      </c>
      <c r="F28" s="59" t="str">
        <f>IF(OR(G28="",G28=0,G28="0"),"",IF(LEN(G28)&lt;=C30,G28,IF(LEN(SUBSTITUTE(H28," ",""))=C30+1,LEFT(G28,C30),LEFT(G28,FIND("§",SUBSTITUTE(H28," ","§",LEN(H28)-LEN(SUBSTITUTE(H28," ",""))))-1))))</f>
        <v>FAITES UN ESSAIS</v>
      </c>
      <c r="G28" s="59" t="str">
        <f t="shared" si="4"/>
        <v>FAITES UN ESSAIS</v>
      </c>
      <c r="H28" s="59" t="str">
        <f>IF(OR(G28="",G28=0,G28="0"),"",LEFT(G28,C30+1))</f>
        <v>FAITES UN ESSAIS</v>
      </c>
      <c r="I28" s="256" t="str">
        <f t="shared" si="7"/>
        <v/>
      </c>
      <c r="J28" s="119"/>
      <c r="K28" s="117" t="str">
        <f>IF(LEN(TRIM(L28))&gt;0,MAX(K13:K27)+1,"")</f>
        <v/>
      </c>
      <c r="L28" s="146"/>
      <c r="M28" s="254" t="str">
        <f t="shared" si="5"/>
        <v/>
      </c>
      <c r="N28" s="64" t="str">
        <f t="shared" si="6"/>
        <v/>
      </c>
      <c r="O28" s="6"/>
      <c r="P28" s="79"/>
      <c r="Q28" s="79"/>
      <c r="R28" s="41"/>
      <c r="S28" s="41"/>
      <c r="T28" s="79"/>
      <c r="U28" s="79"/>
      <c r="V28" s="79"/>
      <c r="X28" s="3">
        <v>1</v>
      </c>
    </row>
    <row r="29" spans="2:25" ht="15.75">
      <c r="B29" s="286"/>
      <c r="C29" s="70" t="str">
        <f>TRIM(SUBSTITUTE(SUBSTITUTE(SUBSTITUTE(SUBSTITUTE(SUBSTITUTE(SUBSTITUTE(SUBSTITUTE(SUBSTITUTE(SUBSTITUTE(CLEAN(IF(OR(LEFT(C28,1)="-",LEFT(C28,1)="="),MID(C28,2,99999),C28)),"—","-"),"–","-"),CHAR(160)," "),CHAR(9)," "),CHAR(13)," "),CHAR(10)," ")," "," ")," "," ")," "," "))</f>
        <v>FAITES UN ESSAIS</v>
      </c>
      <c r="D29" s="59" t="str" cm="1">
        <f t="array" ref="D29">IF(ROW()=ROW(D28),C31,INDEX(E28:E41,ROW()-ROW(D28)))</f>
        <v/>
      </c>
      <c r="E29" s="114" t="str">
        <f>IF(OR(D29="",C30="",C30&lt;=0,F29=""),"",TRIM(MID(D29,LEN(F29)+1+IF(MID(D29,LEN(F29)+1,1)=" ",1,0),99999)))</f>
        <v/>
      </c>
      <c r="F29" s="59" t="str">
        <f>IF(OR(G29="",G29=0,G29="0"),"",IF(LEN(G29)&lt;=C30,G29,IF(LEN(SUBSTITUTE(H29," ",""))=C30+1,LEFT(G29,C30),LEFT(G29,FIND("§",SUBSTITUTE(H29," ","§",LEN(H29)-LEN(SUBSTITUTE(H29," ",""))))-1))))</f>
        <v/>
      </c>
      <c r="G29" s="59" t="str">
        <f t="shared" si="4"/>
        <v/>
      </c>
      <c r="H29" s="59" t="str">
        <f>IF(OR(G29="",G29=0,G29="0"),"",LEFT(G29,C30+1))</f>
        <v/>
      </c>
      <c r="I29" s="256" t="str">
        <f t="shared" si="7"/>
        <v/>
      </c>
      <c r="J29" s="119"/>
      <c r="K29" s="117" t="str">
        <f>IF(LEN(TRIM(L29))&gt;0,MAX(K13:K28)+1,"")</f>
        <v/>
      </c>
      <c r="L29" s="146"/>
      <c r="M29" s="254" t="str">
        <f t="shared" si="5"/>
        <v/>
      </c>
      <c r="N29" s="64" t="str">
        <f t="shared" si="6"/>
        <v/>
      </c>
      <c r="O29" s="6"/>
      <c r="P29" s="126" t="s">
        <v>109</v>
      </c>
      <c r="Q29" s="41"/>
      <c r="R29" s="41"/>
      <c r="S29" s="41"/>
      <c r="T29" s="79"/>
      <c r="U29" s="79"/>
      <c r="V29" s="79"/>
      <c r="X29" s="3">
        <v>1</v>
      </c>
    </row>
    <row r="30" spans="2:25" ht="15.75">
      <c r="B30" s="286"/>
      <c r="C30" s="121">
        <f>C11</f>
        <v>120</v>
      </c>
      <c r="D30" s="59" t="str" cm="1">
        <f t="array" ref="D30">IF(ROW()=ROW(D28),C31,INDEX(E28:E41,ROW()-ROW(D28)))</f>
        <v/>
      </c>
      <c r="E30" s="114" t="str">
        <f>IF(OR(D30="",C30="",C30&lt;=0,F30=""),"",TRIM(MID(D30,LEN(F30)+1+IF(MID(D30,LEN(F30)+1,1)=" ",1,0),99999)))</f>
        <v/>
      </c>
      <c r="F30" s="59" t="str">
        <f>IF(OR(G30="",G30=0,G30="0"),"",IF(LEN(G30)&lt;=C30,G30,IF(LEN(SUBSTITUTE(H30," ",""))=C30+1,LEFT(G30,C30),LEFT(G30,FIND("§",SUBSTITUTE(H30," ","§",LEN(H30)-LEN(SUBSTITUTE(H30," ",""))))-1))))</f>
        <v/>
      </c>
      <c r="G30" s="59" t="str">
        <f t="shared" si="4"/>
        <v/>
      </c>
      <c r="H30" s="59" t="str">
        <f>IF(OR(G30="",G30=0,G30="0"),"",LEFT(G30,C30+1))</f>
        <v/>
      </c>
      <c r="I30" s="256" t="str">
        <f t="shared" si="7"/>
        <v/>
      </c>
      <c r="J30" s="119"/>
      <c r="K30" s="117" t="str">
        <f>IF(LEN(TRIM(L30))&gt;0,MAX(K13:K29)+1,"")</f>
        <v/>
      </c>
      <c r="L30" s="146"/>
      <c r="M30" s="254" t="str">
        <f t="shared" si="5"/>
        <v/>
      </c>
      <c r="N30" s="64" t="str">
        <f t="shared" si="6"/>
        <v/>
      </c>
      <c r="O30" s="6"/>
      <c r="P30" s="79" t="s">
        <v>110</v>
      </c>
      <c r="Q30" s="41"/>
      <c r="R30" s="41"/>
      <c r="S30" s="41"/>
      <c r="T30" s="79"/>
      <c r="U30" s="79"/>
      <c r="V30" s="79"/>
      <c r="X30" s="3">
        <v>1</v>
      </c>
    </row>
    <row r="31" spans="2:25" ht="15.75">
      <c r="B31" s="286"/>
      <c r="C31" s="70" t="str">
        <f>IF(UPPER(TRIM(C12))="X",C35,C29)</f>
        <v>FAITES UN ESSAIS</v>
      </c>
      <c r="D31" s="59" t="str" cm="1">
        <f t="array" ref="D31">IF(ROW()=ROW(D28),C31,INDEX(E28:E41,ROW()-ROW(D28)))</f>
        <v/>
      </c>
      <c r="E31" s="114" t="str">
        <f>IF(OR(D31="",C30="",C30&lt;=0,F31=""),"",TRIM(MID(D31,LEN(F31)+1+IF(MID(D31,LEN(F31)+1,1)=" ",1,0),99999)))</f>
        <v/>
      </c>
      <c r="F31" s="59" t="str">
        <f>IF(OR(G31="",G31=0,G31="0"),"",IF(LEN(G31)&lt;=C30,G31,IF(LEN(SUBSTITUTE(H31," ",""))=C30+1,LEFT(G31,C30),LEFT(G31,FIND("§",SUBSTITUTE(H31," ","§",LEN(H31)-LEN(SUBSTITUTE(H31," ",""))))-1))))</f>
        <v/>
      </c>
      <c r="G31" s="59" t="str">
        <f t="shared" si="4"/>
        <v/>
      </c>
      <c r="H31" s="59" t="str">
        <f>IF(OR(G31="",G31=0,G31="0"),"",LEFT(G31,C30+1))</f>
        <v/>
      </c>
      <c r="I31" s="256" t="str">
        <f t="shared" si="7"/>
        <v/>
      </c>
      <c r="J31" s="119"/>
      <c r="K31" s="117" t="str">
        <f>IF(LEN(TRIM(L31))&gt;0,MAX(K13:K30)+1,"")</f>
        <v/>
      </c>
      <c r="L31" s="146"/>
      <c r="M31" s="254" t="str">
        <f t="shared" si="5"/>
        <v/>
      </c>
      <c r="N31" s="64" t="str">
        <f t="shared" si="6"/>
        <v/>
      </c>
      <c r="O31" s="6"/>
      <c r="P31" s="79"/>
      <c r="Q31" s="41"/>
      <c r="R31" s="41"/>
      <c r="S31" s="41"/>
      <c r="T31" s="79"/>
      <c r="U31" s="79"/>
      <c r="V31" s="79"/>
      <c r="X31" s="3">
        <v>1</v>
      </c>
    </row>
    <row r="32" spans="2:25" ht="15.75">
      <c r="B32" s="286"/>
      <c r="C32" s="123" t="str">
        <f>TRIM(SUBSTITUTE(SUBSTITUTE(SUBSTITUTE(SUBSTITUTE(SUBSTITUTE(SUBSTITUTE(SUBSTITUTE(SUBSTITUTE(SUBSTITUTE(SUBSTITUTE(C29,","," "),";"," "),":"," "),"!"," "),"?"," "),"…"," "),"»"," "),"«"," "),"/"," "),"."," "))</f>
        <v>FAITES UN ESSAIS</v>
      </c>
      <c r="D32" s="59" t="str" cm="1">
        <f t="array" ref="D32">IF(ROW()=ROW(D28),C31,INDEX(E28:E41,ROW()-ROW(D28)))</f>
        <v/>
      </c>
      <c r="E32" s="114" t="str">
        <f>IF(OR(D32="",C30="",C30&lt;=0,F32=""),"",TRIM(MID(D32,LEN(F32)+1+IF(MID(D32,LEN(F32)+1,1)=" ",1,0),99999)))</f>
        <v/>
      </c>
      <c r="F32" s="59" t="str">
        <f>IF(OR(G32="",G32=0,G32="0"),"",IF(LEN(G32)&lt;=C30,G32,IF(LEN(SUBSTITUTE(H32," ",""))=C30+1,LEFT(G32,C30),LEFT(G32,FIND("§",SUBSTITUTE(H32," ","§",LEN(H32)-LEN(SUBSTITUTE(H32," ",""))))-1))))</f>
        <v/>
      </c>
      <c r="G32" s="59" t="str">
        <f t="shared" si="4"/>
        <v/>
      </c>
      <c r="H32" s="59" t="str">
        <f>IF(OR(G32="",G32=0,G32="0"),"",LEFT(G32,C30+1))</f>
        <v/>
      </c>
      <c r="I32" s="256" t="str">
        <f t="shared" si="7"/>
        <v/>
      </c>
      <c r="J32" s="119"/>
      <c r="K32" s="117" t="str">
        <f>IF(LEN(TRIM(L32))&gt;0,MAX(K13:K31)+1,"")</f>
        <v/>
      </c>
      <c r="L32" s="146"/>
      <c r="M32" s="254" t="str">
        <f t="shared" si="5"/>
        <v/>
      </c>
      <c r="N32" s="64" t="str">
        <f t="shared" si="6"/>
        <v/>
      </c>
      <c r="O32" s="6"/>
      <c r="P32" s="126" t="s">
        <v>111</v>
      </c>
      <c r="Q32" s="41"/>
      <c r="R32" s="41"/>
      <c r="S32" s="41"/>
      <c r="T32" s="79"/>
      <c r="U32" s="79"/>
      <c r="V32" s="79"/>
      <c r="X32" s="3">
        <v>1</v>
      </c>
    </row>
    <row r="33" spans="2:24" ht="15.75">
      <c r="B33" s="286"/>
      <c r="C33" s="59" t="str">
        <f>TRIM(SUBSTITUTE(SUBSTITUTE(SUBSTITUTE(SUBSTITUTE(SUBSTITUTE(SUBSTITUTE(SUBSTITUTE(SUBSTITUTE(C32,"("," "),")"," "),CHAR(34)," "),"-"," "),"_"," "),"&lt;"," "),"&gt;"," "),"="," "))</f>
        <v>FAITES UN ESSAIS</v>
      </c>
      <c r="D33" s="59" t="str" cm="1">
        <f t="array" ref="D33">IF(ROW()=ROW(D28),C31,INDEX(E28:E41,ROW()-ROW(D28)))</f>
        <v/>
      </c>
      <c r="E33" s="114" t="str">
        <f>IF(OR(D33="",C30="",C30&lt;=0,F33=""),"",TRIM(MID(D33,LEN(F33)+1+IF(MID(D33,LEN(F33)+1,1)=" ",1,0),99999)))</f>
        <v/>
      </c>
      <c r="F33" s="59" t="str">
        <f>IF(OR(G33="",G33=0,G33="0"),"",IF(LEN(G33)&lt;=C30,G33,IF(LEN(SUBSTITUTE(H33," ",""))=C30+1,LEFT(G33,C30),LEFT(G33,FIND("§",SUBSTITUTE(H33," ","§",LEN(H33)-LEN(SUBSTITUTE(H33," ",""))))-1))))</f>
        <v/>
      </c>
      <c r="G33" s="59" t="str">
        <f t="shared" si="4"/>
        <v/>
      </c>
      <c r="H33" s="59" t="str">
        <f>IF(OR(G33="",G33=0,G33="0"),"",LEFT(G33,C30+1))</f>
        <v/>
      </c>
      <c r="I33" s="256" t="str">
        <f t="shared" si="7"/>
        <v/>
      </c>
      <c r="J33" s="119"/>
      <c r="K33" s="117" t="str">
        <f>IF(LEN(TRIM(L33))&gt;0,MAX(K13:K32)+1,"")</f>
        <v/>
      </c>
      <c r="L33" s="146"/>
      <c r="M33" s="254" t="str">
        <f t="shared" si="5"/>
        <v/>
      </c>
      <c r="N33" s="64" t="str">
        <f t="shared" si="6"/>
        <v/>
      </c>
      <c r="O33" s="6"/>
      <c r="P33" s="79" t="s">
        <v>112</v>
      </c>
      <c r="Q33" s="41"/>
      <c r="R33" s="41"/>
      <c r="S33" s="41"/>
      <c r="T33" s="79"/>
      <c r="U33" s="79"/>
      <c r="V33" s="79"/>
      <c r="X33" s="3">
        <v>1</v>
      </c>
    </row>
    <row r="34" spans="2:24" ht="15.75">
      <c r="B34" s="286"/>
      <c r="C34" s="70" t="str">
        <f>TRIM(SUBSTITUTE(SUBSTITUTE(SUBSTITUTE(SUBSTITUTE(C33,"►"," "),"▼"," "),"▲"," "),"◄"," "))</f>
        <v>FAITES UN ESSAIS</v>
      </c>
      <c r="D34" s="59" t="str" cm="1">
        <f t="array" ref="D34">IF(ROW()=ROW(D28),C31,INDEX(E28:E41,ROW()-ROW(D28)))</f>
        <v/>
      </c>
      <c r="E34" s="114" t="str">
        <f>IF(OR(D34="",C30="",C30&lt;=0,F34=""),"",TRIM(MID(D34,LEN(F34)+1+IF(MID(D34,LEN(F34)+1,1)=" ",1,0),99999)))</f>
        <v/>
      </c>
      <c r="F34" s="59" t="str">
        <f>IF(OR(G34="",G34=0,G34="0"),"",IF(LEN(G34)&lt;=C30,G34,IF(LEN(SUBSTITUTE(H34," ",""))=C30+1,LEFT(G34,C30),LEFT(G34,FIND("§",SUBSTITUTE(H34," ","§",LEN(H34)-LEN(SUBSTITUTE(H34," ",""))))-1))))</f>
        <v/>
      </c>
      <c r="G34" s="59" t="str">
        <f t="shared" si="4"/>
        <v/>
      </c>
      <c r="H34" s="59" t="str">
        <f>IF(OR(G34="",G34=0,G34="0"),"",LEFT(G34,C30+1))</f>
        <v/>
      </c>
      <c r="I34" s="256" t="str">
        <f t="shared" si="7"/>
        <v/>
      </c>
      <c r="J34" s="119"/>
      <c r="K34" s="117" t="str">
        <f>IF(LEN(TRIM(L34))&gt;0,MAX(K13:K33)+1,"")</f>
        <v/>
      </c>
      <c r="L34" s="146"/>
      <c r="M34" s="254" t="str">
        <f t="shared" si="5"/>
        <v/>
      </c>
      <c r="N34" s="64" t="str">
        <f t="shared" si="6"/>
        <v/>
      </c>
      <c r="O34" s="6"/>
      <c r="P34" s="79"/>
      <c r="Q34" s="41"/>
      <c r="R34" s="41"/>
      <c r="S34" s="41"/>
      <c r="T34" s="79"/>
      <c r="U34" s="79"/>
      <c r="V34" s="79"/>
      <c r="X34" s="3">
        <v>1</v>
      </c>
    </row>
    <row r="35" spans="2:24" ht="15.75">
      <c r="B35" s="286"/>
      <c r="C35" s="70" t="str">
        <f>TRIM(SUBSTITUTE(SUBSTITUTE(C34,"“"," "),"”"," "))</f>
        <v>FAITES UN ESSAIS</v>
      </c>
      <c r="D35" s="59" t="str" cm="1">
        <f t="array" ref="D35">IF(ROW()=ROW(D28),C31,INDEX(E28:E41,ROW()-ROW(D28)))</f>
        <v/>
      </c>
      <c r="E35" s="114" t="str">
        <f>IF(OR(D35="",C30="",C30&lt;=0,F35=""),"",TRIM(MID(D35,LEN(F35)+1+IF(MID(D35,LEN(F35)+1,1)=" ",1,0),99999)))</f>
        <v/>
      </c>
      <c r="F35" s="59" t="str">
        <f>IF(OR(G35="",G35=0,G35="0"),"",IF(LEN(G35)&lt;=C30,G35,IF(LEN(SUBSTITUTE(H35," ",""))=C30+1,LEFT(G35,C30),LEFT(G35,FIND("§",SUBSTITUTE(H35," ","§",LEN(H35)-LEN(SUBSTITUTE(H35," ",""))))-1))))</f>
        <v/>
      </c>
      <c r="G35" s="59" t="str">
        <f t="shared" si="4"/>
        <v/>
      </c>
      <c r="H35" s="59" t="str">
        <f>IF(OR(G35="",G35=0,G35="0"),"",LEFT(G35,C30+1))</f>
        <v/>
      </c>
      <c r="I35" s="256" t="str">
        <f t="shared" si="7"/>
        <v/>
      </c>
      <c r="J35" s="119"/>
      <c r="K35" s="117" t="str">
        <f>IF(LEN(TRIM(L35))&gt;0,MAX(K13:K34)+1,"")</f>
        <v/>
      </c>
      <c r="L35" s="146"/>
      <c r="M35" s="254" t="str">
        <f t="shared" si="5"/>
        <v/>
      </c>
      <c r="N35" s="64" t="str">
        <f t="shared" si="6"/>
        <v/>
      </c>
      <c r="O35" s="6"/>
      <c r="P35" s="126" t="s">
        <v>113</v>
      </c>
      <c r="Q35" s="79"/>
      <c r="R35" s="79"/>
      <c r="S35" s="79"/>
      <c r="T35" s="79"/>
      <c r="U35" s="79"/>
      <c r="V35" s="79"/>
      <c r="X35" s="3">
        <v>1</v>
      </c>
    </row>
    <row r="36" spans="2:24" ht="15.75" customHeight="1">
      <c r="B36" s="286"/>
      <c r="C36" s="70"/>
      <c r="D36" s="59" t="str" cm="1">
        <f t="array" ref="D36">IF(ROW()=ROW(D28),C31,INDEX(E28:E41,ROW()-ROW(D28)))</f>
        <v/>
      </c>
      <c r="E36" s="114" t="str">
        <f>IF(OR(D36="",C30="",C30&lt;=0,F36=""),"",TRIM(MID(D36,LEN(F36)+1+IF(MID(D36,LEN(F36)+1,1)=" ",1,0),99999)))</f>
        <v/>
      </c>
      <c r="F36" s="59" t="str">
        <f>IF(OR(G36="",G36=0,G36="0"),"",IF(LEN(G36)&lt;=C30,G36,IF(LEN(SUBSTITUTE(H36," ",""))=C30+1,LEFT(G36,C30),LEFT(G36,FIND("§",SUBSTITUTE(H36," ","§",LEN(H36)-LEN(SUBSTITUTE(H36," ",""))))-1))))</f>
        <v/>
      </c>
      <c r="G36" s="59" t="str">
        <f t="shared" si="4"/>
        <v/>
      </c>
      <c r="H36" s="59" t="str">
        <f>IF(OR(G36="",G36=0,G36="0"),"",LEFT(G36,C30+1))</f>
        <v/>
      </c>
      <c r="I36" s="256" t="str">
        <f t="shared" si="7"/>
        <v/>
      </c>
      <c r="J36" s="119"/>
      <c r="K36" s="117" t="str">
        <f>IF(LEN(TRIM(L36))&gt;0,MAX(K13:K35)+1,"")</f>
        <v/>
      </c>
      <c r="L36" s="146"/>
      <c r="M36" s="254" t="str">
        <f t="shared" si="5"/>
        <v/>
      </c>
      <c r="N36" s="64" t="str">
        <f t="shared" si="6"/>
        <v/>
      </c>
      <c r="O36" s="6"/>
      <c r="P36" s="79" t="s">
        <v>114</v>
      </c>
      <c r="Q36" s="79"/>
      <c r="R36" s="79"/>
      <c r="S36" s="79"/>
      <c r="T36" s="79"/>
      <c r="U36" s="79"/>
      <c r="V36" s="79"/>
      <c r="X36" s="3">
        <v>1</v>
      </c>
    </row>
    <row r="37" spans="2:24" ht="15.75">
      <c r="B37" s="286"/>
      <c r="C37" s="70"/>
      <c r="D37" s="59" t="str" cm="1">
        <f t="array" ref="D37">IF(ROW()=ROW(D28),C31,INDEX(E28:E41,ROW()-ROW(D28)))</f>
        <v/>
      </c>
      <c r="E37" s="114" t="str">
        <f>IF(OR(D37="",C30="",C30&lt;=0,F37=""),"",TRIM(MID(D37,LEN(F37)+1+IF(MID(D37,LEN(F37)+1,1)=" ",1,0),99999)))</f>
        <v/>
      </c>
      <c r="F37" s="59" t="str">
        <f>IF(OR(G37="",G37=0,G37="0"),"",IF(LEN(G37)&lt;=C30,G37,IF(LEN(SUBSTITUTE(H37," ",""))=C30+1,LEFT(G37,C30),LEFT(G37,FIND("§",SUBSTITUTE(H37," ","§",LEN(H37)-LEN(SUBSTITUTE(H37," ",""))))-1))))</f>
        <v/>
      </c>
      <c r="G37" s="59" t="str">
        <f t="shared" si="4"/>
        <v/>
      </c>
      <c r="H37" s="59" t="str">
        <f>IF(OR(G37="",G37=0,G37="0"),"",LEFT(G37,C30+1))</f>
        <v/>
      </c>
      <c r="I37" s="256" t="str">
        <f t="shared" si="7"/>
        <v/>
      </c>
      <c r="J37" s="119"/>
      <c r="K37" s="117" t="str">
        <f>IF(LEN(TRIM(L37))&gt;0,MAX(K13:K36)+1,"")</f>
        <v/>
      </c>
      <c r="L37" s="146"/>
      <c r="M37" s="254" t="str">
        <f t="shared" si="5"/>
        <v/>
      </c>
      <c r="N37" s="64" t="str">
        <f t="shared" si="6"/>
        <v/>
      </c>
      <c r="O37" s="6"/>
      <c r="P37" s="79"/>
      <c r="Q37" s="79"/>
      <c r="R37" s="79"/>
      <c r="S37" s="79"/>
      <c r="T37" s="79"/>
      <c r="U37" s="79"/>
      <c r="V37" s="79"/>
      <c r="X37" s="3">
        <v>1</v>
      </c>
    </row>
    <row r="38" spans="2:24" ht="15.75">
      <c r="B38" s="286"/>
      <c r="C38" s="70"/>
      <c r="D38" s="59" t="str" cm="1">
        <f t="array" ref="D38">IF(ROW()=ROW(D28),C31,INDEX(E28:E41,ROW()-ROW(D28)))</f>
        <v/>
      </c>
      <c r="E38" s="114" t="str">
        <f>IF(OR(D38="",C30="",C30&lt;=0,F38=""),"",TRIM(MID(D38,LEN(F38)+1+IF(MID(D38,LEN(F38)+1,1)=" ",1,0),99999)))</f>
        <v/>
      </c>
      <c r="F38" s="59" t="str">
        <f>IF(OR(G38="",G38=0,G38="0"),"",IF(LEN(G38)&lt;=C30,G38,IF(LEN(SUBSTITUTE(H38," ",""))=C30+1,LEFT(G38,C30),LEFT(G38,FIND("§",SUBSTITUTE(H38," ","§",LEN(H38)-LEN(SUBSTITUTE(H38," ",""))))-1))))</f>
        <v/>
      </c>
      <c r="G38" s="59" t="str">
        <f t="shared" si="4"/>
        <v/>
      </c>
      <c r="H38" s="59" t="str">
        <f>IF(OR(G38="",G38=0,G38="0"),"",LEFT(G38,C30+1))</f>
        <v/>
      </c>
      <c r="I38" s="256" t="str">
        <f t="shared" si="7"/>
        <v/>
      </c>
      <c r="J38" s="119"/>
      <c r="K38" s="117" t="str">
        <f>IF(LEN(TRIM(L38))&gt;0,MAX(K13:K37)+1,"")</f>
        <v/>
      </c>
      <c r="L38" s="146"/>
      <c r="M38" s="254" t="str">
        <f t="shared" si="5"/>
        <v/>
      </c>
      <c r="N38" s="64" t="str">
        <f t="shared" si="6"/>
        <v/>
      </c>
      <c r="O38" s="6"/>
      <c r="P38" s="17" t="s">
        <v>115</v>
      </c>
      <c r="Q38" s="79"/>
      <c r="R38" s="79"/>
      <c r="S38" s="79"/>
      <c r="T38" s="79"/>
      <c r="U38" s="79"/>
      <c r="V38" s="79"/>
      <c r="X38" s="3">
        <v>1</v>
      </c>
    </row>
    <row r="39" spans="2:24" ht="15.75">
      <c r="B39" s="286"/>
      <c r="C39" s="70"/>
      <c r="D39" s="59" t="str" cm="1">
        <f t="array" ref="D39">IF(ROW()=ROW(D28),C31,INDEX(E28:E41,ROW()-ROW(D28)))</f>
        <v/>
      </c>
      <c r="E39" s="114" t="str">
        <f>IF(OR(D39="",C30="",C30&lt;=0,F39=""),"",TRIM(MID(D39,LEN(F39)+1+IF(MID(D39,LEN(F39)+1,1)=" ",1,0),99999)))</f>
        <v/>
      </c>
      <c r="F39" s="59" t="str">
        <f>IF(OR(G39="",G39=0,G39="0"),"",IF(LEN(G39)&lt;=C30,G39,IF(LEN(SUBSTITUTE(H39," ",""))=C30+1,LEFT(G39,C30),LEFT(G39,FIND("§",SUBSTITUTE(H39," ","§",LEN(H39)-LEN(SUBSTITUTE(H39," ",""))))-1))))</f>
        <v/>
      </c>
      <c r="G39" s="59" t="str">
        <f t="shared" si="4"/>
        <v/>
      </c>
      <c r="H39" s="59" t="str">
        <f>IF(OR(G39="",G39=0,G39="0"),"",LEFT(G39,C30+1))</f>
        <v/>
      </c>
      <c r="I39" s="256" t="str">
        <f t="shared" si="7"/>
        <v/>
      </c>
      <c r="J39" s="119"/>
      <c r="K39" s="117" t="str">
        <f>IF(LEN(TRIM(L39))&gt;0,MAX(K13:K38)+1,"")</f>
        <v/>
      </c>
      <c r="L39" s="146"/>
      <c r="M39" s="254" t="str">
        <f t="shared" si="5"/>
        <v/>
      </c>
      <c r="N39" s="64" t="str">
        <f t="shared" si="6"/>
        <v/>
      </c>
      <c r="O39" s="6"/>
      <c r="P39" s="17" t="s">
        <v>116</v>
      </c>
      <c r="Q39" s="79"/>
      <c r="R39" s="79"/>
      <c r="S39" s="79"/>
      <c r="T39" s="79"/>
      <c r="U39" s="79"/>
      <c r="V39" s="79"/>
      <c r="X39" s="3">
        <v>1</v>
      </c>
    </row>
    <row r="40" spans="2:24" ht="15.75">
      <c r="B40" s="286"/>
      <c r="C40" s="70"/>
      <c r="D40" s="59" t="str" cm="1">
        <f t="array" ref="D40">IF(ROW()=ROW(D28),C31,INDEX(E28:E41,ROW()-ROW(D28)))</f>
        <v/>
      </c>
      <c r="E40" s="114" t="str">
        <f>IF(OR(D40="",C30="",C30&lt;=0,F40=""),"",TRIM(MID(D40,LEN(F40)+1+IF(MID(D40,LEN(F40)+1,1)=" ",1,0),99999)))</f>
        <v/>
      </c>
      <c r="F40" s="59" t="str">
        <f>IF(OR(G40="",G40=0,G40="0"),"",IF(LEN(G40)&lt;=C30,G40,IF(LEN(SUBSTITUTE(H40," ",""))=C30+1,LEFT(G40,C30),LEFT(G40,FIND("§",SUBSTITUTE(H40," ","§",LEN(H40)-LEN(SUBSTITUTE(H40," ",""))))-1))))</f>
        <v/>
      </c>
      <c r="G40" s="59" t="str">
        <f t="shared" si="4"/>
        <v/>
      </c>
      <c r="H40" s="59" t="str">
        <f>IF(OR(G40="",G40=0,G40="0"),"",LEFT(G40,C30+1))</f>
        <v/>
      </c>
      <c r="I40" s="256" t="str">
        <f t="shared" si="7"/>
        <v/>
      </c>
      <c r="J40" s="119"/>
      <c r="K40" s="117" t="str">
        <f>IF(LEN(TRIM(L40))&gt;0,MAX(K13:K39)+1,"")</f>
        <v/>
      </c>
      <c r="L40" s="146"/>
      <c r="M40" s="254" t="str">
        <f t="shared" si="5"/>
        <v/>
      </c>
      <c r="N40" s="64" t="str">
        <f t="shared" si="6"/>
        <v/>
      </c>
      <c r="O40" s="6"/>
      <c r="P40" s="79"/>
      <c r="Q40" s="79"/>
      <c r="R40" s="79"/>
      <c r="S40" s="79"/>
      <c r="T40" s="79"/>
      <c r="U40" s="79"/>
      <c r="V40" s="79"/>
      <c r="X40" s="3">
        <v>1</v>
      </c>
    </row>
    <row r="41" spans="2:24" ht="15.75">
      <c r="B41" s="286"/>
      <c r="C41" s="70"/>
      <c r="D41" s="59" t="str" cm="1">
        <f t="array" ref="D41">IF(ROW()=ROW(D28),C31,INDEX(E28:E41,ROW()-ROW(D28)))</f>
        <v/>
      </c>
      <c r="E41" s="114" t="str">
        <f>IF(OR(D41="",C30="",C30&lt;=0,F41=""),"",TRIM(MID(D41,LEN(F41)+1+IF(MID(D41,LEN(F41)+1,1)=" ",1,0),99999)))</f>
        <v/>
      </c>
      <c r="F41" s="59" t="str">
        <f>IF(OR(G41="",G41=0,G41="0"),"",IF(LEN(G41)&lt;=C30,G41,IF(LEN(SUBSTITUTE(H41," ",""))=C30+1,LEFT(G41,C30),LEFT(G41,FIND("§",SUBSTITUTE(H41," ","§",LEN(H41)-LEN(SUBSTITUTE(H41," ",""))))-1))))</f>
        <v/>
      </c>
      <c r="G41" s="59" t="str">
        <f t="shared" si="4"/>
        <v/>
      </c>
      <c r="H41" s="59" t="str">
        <f>IF(OR(G41="",G41=0,G41="0"),"",LEFT(G41,C30+1))</f>
        <v/>
      </c>
      <c r="I41" s="256" t="str">
        <f t="shared" si="7"/>
        <v/>
      </c>
      <c r="J41" s="119"/>
      <c r="K41" s="117" t="str">
        <f>IF(LEN(TRIM(L41))&gt;0,MAX(K13:K40)+1,"")</f>
        <v/>
      </c>
      <c r="L41" s="146"/>
      <c r="M41" s="254" t="str">
        <f t="shared" si="5"/>
        <v/>
      </c>
      <c r="N41" s="64" t="str">
        <f t="shared" si="6"/>
        <v/>
      </c>
      <c r="O41" s="6"/>
      <c r="P41" s="79" t="s">
        <v>117</v>
      </c>
      <c r="Q41" s="79"/>
      <c r="R41" s="79"/>
      <c r="S41" s="79"/>
      <c r="T41" s="79"/>
      <c r="U41" s="79"/>
      <c r="V41" s="79"/>
      <c r="X41" s="3">
        <v>1</v>
      </c>
    </row>
    <row r="42" spans="2:24" ht="15.75">
      <c r="B42" s="286"/>
      <c r="C42" s="113" t="str">
        <f>IF(TRIM(SUBSTITUTE(J16,CHAR(160),""))="","",J16)</f>
        <v>▼</v>
      </c>
      <c r="D42" s="59" t="str" cm="1">
        <f t="array" ref="D42">IF(ROW()=ROW(D42),C45,INDEX(E42:E55,ROW()-ROW(D42)))</f>
        <v>▼</v>
      </c>
      <c r="E42" s="114" t="str">
        <f>IF(OR(D42="",C44="",C44&lt;=0,F42=""),"",TRIM(MID(D42,LEN(F42)+1+IF(MID(D42,LEN(F42)+1,1)=" ",1,0),99999)))</f>
        <v/>
      </c>
      <c r="F42" s="59" t="str">
        <f>IF(OR(G42="",G42=0,G42="0"),"",IF(LEN(G42)&lt;=C44,G42,IF(LEN(SUBSTITUTE(H42," ",""))=C44+1,LEFT(G42,C44),LEFT(G42,FIND("§",SUBSTITUTE(H42," ","§",LEN(H42)-LEN(SUBSTITUTE(H42," ",""))))-1))))</f>
        <v>▼</v>
      </c>
      <c r="G42" s="59" t="str">
        <f t="shared" si="4"/>
        <v>▼</v>
      </c>
      <c r="H42" s="59" t="str">
        <f>IF(OR(G42="",G42=0,G42="0"),"",LEFT(G42,C44+1))</f>
        <v>▼</v>
      </c>
      <c r="I42" s="256" t="str">
        <f t="shared" si="7"/>
        <v/>
      </c>
      <c r="J42" s="119"/>
      <c r="K42" s="117" t="str">
        <f>IF(LEN(TRIM(L42))&gt;0,MAX(K13:K41)+1,"")</f>
        <v/>
      </c>
      <c r="L42" s="146"/>
      <c r="M42" s="254" t="str">
        <f t="shared" si="5"/>
        <v/>
      </c>
      <c r="N42" s="64" t="str">
        <f t="shared" si="6"/>
        <v/>
      </c>
      <c r="O42" s="6"/>
      <c r="P42" s="79" t="s">
        <v>118</v>
      </c>
      <c r="Q42" s="79"/>
      <c r="R42" s="79"/>
      <c r="S42" s="79"/>
      <c r="T42" s="79"/>
      <c r="U42" s="79"/>
      <c r="V42" s="79"/>
      <c r="X42" s="3">
        <v>1</v>
      </c>
    </row>
    <row r="43" spans="2:24" ht="15.75">
      <c r="B43" s="286"/>
      <c r="C43" s="70" t="str">
        <f>TRIM(SUBSTITUTE(SUBSTITUTE(SUBSTITUTE(SUBSTITUTE(SUBSTITUTE(SUBSTITUTE(SUBSTITUTE(SUBSTITUTE(SUBSTITUTE(CLEAN(IF(OR(LEFT(C42,1)="-",LEFT(C42,1)="="),MID(C42,2,99999),C42)),"—","-"),"–","-"),CHAR(160)," "),CHAR(9)," "),CHAR(13)," "),CHAR(10)," ")," "," ")," "," ")," "," "))</f>
        <v>▼</v>
      </c>
      <c r="D43" s="59" t="str" cm="1">
        <f t="array" ref="D43">IF(ROW()=ROW(D42),C45,INDEX(E42:E55,ROW()-ROW(D42)))</f>
        <v/>
      </c>
      <c r="E43" s="114" t="str">
        <f>IF(OR(D43="",C44="",C44&lt;=0,F43=""),"",TRIM(MID(D43,LEN(F43)+1+IF(MID(D43,LEN(F43)+1,1)=" ",1,0),99999)))</f>
        <v/>
      </c>
      <c r="F43" s="59" t="str">
        <f>IF(OR(G43="",G43=0,G43="0"),"",IF(LEN(G43)&lt;=C44,G43,IF(LEN(SUBSTITUTE(H43," ",""))=C44+1,LEFT(G43,C44),LEFT(G43,FIND("§",SUBSTITUTE(H43," ","§",LEN(H43)-LEN(SUBSTITUTE(H43," ",""))))-1))))</f>
        <v/>
      </c>
      <c r="G43" s="59" t="str">
        <f t="shared" si="4"/>
        <v/>
      </c>
      <c r="H43" s="59" t="str">
        <f>IF(OR(G43="",G43=0,G43="0"),"",LEFT(G43,C44+1))</f>
        <v/>
      </c>
      <c r="I43" s="256" t="str">
        <f t="shared" si="7"/>
        <v/>
      </c>
      <c r="J43" s="119"/>
      <c r="K43" s="117" t="str">
        <f>IF(LEN(TRIM(L43))&gt;0,MAX(K13:K42)+1,"")</f>
        <v/>
      </c>
      <c r="L43" s="146"/>
      <c r="M43" s="254" t="str">
        <f t="shared" si="5"/>
        <v/>
      </c>
      <c r="N43" s="64" t="str">
        <f t="shared" si="6"/>
        <v/>
      </c>
      <c r="O43" s="6"/>
      <c r="P43" s="79"/>
      <c r="Q43" s="79"/>
      <c r="R43" s="79"/>
      <c r="S43" s="79"/>
      <c r="T43" s="79"/>
      <c r="U43" s="79"/>
      <c r="V43" s="79"/>
      <c r="X43" s="3">
        <v>1</v>
      </c>
    </row>
    <row r="44" spans="2:24" ht="15.75">
      <c r="B44" s="286"/>
      <c r="C44" s="121">
        <f>C11</f>
        <v>120</v>
      </c>
      <c r="D44" s="59" t="str" cm="1">
        <f t="array" ref="D44">IF(ROW()=ROW(D42),C45,INDEX(E42:E55,ROW()-ROW(D42)))</f>
        <v/>
      </c>
      <c r="E44" s="114" t="str">
        <f>IF(OR(D44="",C44="",C44&lt;=0,F44=""),"",TRIM(MID(D44,LEN(F44)+1+IF(MID(D44,LEN(F44)+1,1)=" ",1,0),99999)))</f>
        <v/>
      </c>
      <c r="F44" s="59" t="str">
        <f>IF(OR(G44="",G44=0,G44="0"),"",IF(LEN(G44)&lt;=C44,G44,IF(LEN(SUBSTITUTE(H44," ",""))=C44+1,LEFT(G44,C44),LEFT(G44,FIND("§",SUBSTITUTE(H44," ","§",LEN(H44)-LEN(SUBSTITUTE(H44," ",""))))-1))))</f>
        <v/>
      </c>
      <c r="G44" s="59" t="str">
        <f t="shared" si="4"/>
        <v/>
      </c>
      <c r="H44" s="59" t="str">
        <f>IF(OR(G44="",G44=0,G44="0"),"",LEFT(G44,C44+1))</f>
        <v/>
      </c>
      <c r="I44" s="256" t="str">
        <f t="shared" si="7"/>
        <v/>
      </c>
      <c r="J44" s="119"/>
      <c r="K44" s="117" t="str">
        <f>IF(LEN(TRIM(L44))&gt;0,MAX(K13:K43)+1,"")</f>
        <v/>
      </c>
      <c r="L44" s="146"/>
      <c r="M44" s="254" t="str">
        <f t="shared" si="5"/>
        <v/>
      </c>
      <c r="N44" s="64" t="str">
        <f t="shared" si="6"/>
        <v/>
      </c>
      <c r="O44" s="6"/>
      <c r="P44" s="127" t="s">
        <v>119</v>
      </c>
      <c r="Q44" s="79"/>
      <c r="R44" s="79"/>
      <c r="S44" s="79"/>
      <c r="T44" s="79"/>
      <c r="U44" s="79"/>
      <c r="V44" s="79"/>
      <c r="X44" s="3">
        <v>1</v>
      </c>
    </row>
    <row r="45" spans="2:24" ht="15.75">
      <c r="B45" s="286"/>
      <c r="C45" s="70" t="str">
        <f>IF(UPPER(TRIM(C12))="X",C49,C43)</f>
        <v>▼</v>
      </c>
      <c r="D45" s="59" t="str" cm="1">
        <f t="array" ref="D45">IF(ROW()=ROW(D42),C45,INDEX(E42:E55,ROW()-ROW(D42)))</f>
        <v/>
      </c>
      <c r="E45" s="114" t="str">
        <f>IF(OR(D45="",C44="",C44&lt;=0,F45=""),"",TRIM(MID(D45,LEN(F45)+1+IF(MID(D45,LEN(F45)+1,1)=" ",1,0),99999)))</f>
        <v/>
      </c>
      <c r="F45" s="59" t="str">
        <f>IF(OR(G45="",G45=0,G45="0"),"",IF(LEN(G45)&lt;=C44,G45,IF(LEN(SUBSTITUTE(H45," ",""))=C44+1,LEFT(G45,C44),LEFT(G45,FIND("§",SUBSTITUTE(H45," ","§",LEN(H45)-LEN(SUBSTITUTE(H45," ",""))))-1))))</f>
        <v/>
      </c>
      <c r="G45" s="59" t="str">
        <f t="shared" si="4"/>
        <v/>
      </c>
      <c r="H45" s="59" t="str">
        <f>IF(OR(G45="",G45=0,G45="0"),"",LEFT(G45,C44+1))</f>
        <v/>
      </c>
      <c r="I45" s="256" t="str">
        <f t="shared" si="7"/>
        <v/>
      </c>
      <c r="J45" s="119"/>
      <c r="K45" s="117" t="str">
        <f>IF(LEN(TRIM(L45))&gt;0,MAX(K13:K44)+1,"")</f>
        <v/>
      </c>
      <c r="L45" s="146"/>
      <c r="M45" s="254" t="str">
        <f t="shared" si="5"/>
        <v/>
      </c>
      <c r="N45" s="64" t="str">
        <f t="shared" si="6"/>
        <v/>
      </c>
      <c r="O45" s="6"/>
      <c r="P45" s="127" t="s">
        <v>120</v>
      </c>
      <c r="Q45" s="79"/>
      <c r="R45" s="79"/>
      <c r="S45" s="79"/>
      <c r="T45" s="79"/>
      <c r="U45" s="79"/>
      <c r="V45" s="79"/>
      <c r="X45" s="3">
        <v>1</v>
      </c>
    </row>
    <row r="46" spans="2:24" ht="15.75">
      <c r="B46" s="286"/>
      <c r="C46" s="123" t="str">
        <f>TRIM(SUBSTITUTE(SUBSTITUTE(SUBSTITUTE(SUBSTITUTE(SUBSTITUTE(SUBSTITUTE(SUBSTITUTE(SUBSTITUTE(SUBSTITUTE(SUBSTITUTE(C43,","," "),";"," "),":"," "),"!"," "),"?"," "),"…"," "),"»"," "),"«"," "),"/"," "),"."," "))</f>
        <v>▼</v>
      </c>
      <c r="D46" s="59" t="str" cm="1">
        <f t="array" ref="D46">IF(ROW()=ROW(D42),C45,INDEX(E42:E55,ROW()-ROW(D42)))</f>
        <v/>
      </c>
      <c r="E46" s="114" t="str">
        <f>IF(OR(D46="",C44="",C44&lt;=0,F46=""),"",TRIM(MID(D46,LEN(F46)+1+IF(MID(D46,LEN(F46)+1,1)=" ",1,0),99999)))</f>
        <v/>
      </c>
      <c r="F46" s="59" t="str">
        <f>IF(OR(G46="",G46=0,G46="0"),"",IF(LEN(G46)&lt;=C44,G46,IF(LEN(SUBSTITUTE(H46," ",""))=C44+1,LEFT(G46,C44),LEFT(G46,FIND("§",SUBSTITUTE(H46," ","§",LEN(H46)-LEN(SUBSTITUTE(H46," ",""))))-1))))</f>
        <v/>
      </c>
      <c r="G46" s="59" t="str">
        <f t="shared" si="4"/>
        <v/>
      </c>
      <c r="H46" s="59" t="str">
        <f>IF(OR(G46="",G46=0,G46="0"),"",LEFT(G46,C44+1))</f>
        <v/>
      </c>
      <c r="I46" s="256" t="str">
        <f t="shared" si="7"/>
        <v/>
      </c>
      <c r="J46" s="119"/>
      <c r="K46" s="117" t="str">
        <f>IF(LEN(TRIM(L46))&gt;0,MAX(K13:K45)+1,"")</f>
        <v/>
      </c>
      <c r="L46" s="146"/>
      <c r="M46" s="254" t="str">
        <f t="shared" si="5"/>
        <v/>
      </c>
      <c r="N46" s="64" t="str">
        <f t="shared" si="6"/>
        <v/>
      </c>
      <c r="O46" s="6"/>
      <c r="P46" s="128" t="s">
        <v>121</v>
      </c>
      <c r="Q46" s="79"/>
      <c r="R46" s="79"/>
      <c r="S46" s="79"/>
      <c r="T46" s="79"/>
      <c r="U46" s="79"/>
      <c r="V46" s="79"/>
      <c r="X46" s="3">
        <v>1</v>
      </c>
    </row>
    <row r="47" spans="2:24" ht="15.75">
      <c r="B47" s="286"/>
      <c r="C47" s="59" t="str">
        <f>TRIM(SUBSTITUTE(SUBSTITUTE(SUBSTITUTE(SUBSTITUTE(SUBSTITUTE(SUBSTITUTE(SUBSTITUTE(SUBSTITUTE(C46,"("," "),")"," "),CHAR(34)," "),"-"," "),"_"," "),"&lt;"," "),"&gt;"," "),"="," "))</f>
        <v>▼</v>
      </c>
      <c r="D47" s="59" t="str" cm="1">
        <f t="array" ref="D47">IF(ROW()=ROW(D42),C45,INDEX(E42:E55,ROW()-ROW(D42)))</f>
        <v/>
      </c>
      <c r="E47" s="114" t="str">
        <f>IF(OR(D47="",C44="",C44&lt;=0,F47=""),"",TRIM(MID(D47,LEN(F47)+1+IF(MID(D47,LEN(F47)+1,1)=" ",1,0),99999)))</f>
        <v/>
      </c>
      <c r="F47" s="59" t="str">
        <f>IF(OR(G47="",G47=0,G47="0"),"",IF(LEN(G47)&lt;=C44,G47,IF(LEN(SUBSTITUTE(H47," ",""))=C44+1,LEFT(G47,C44),LEFT(G47,FIND("§",SUBSTITUTE(H47," ","§",LEN(H47)-LEN(SUBSTITUTE(H47," ",""))))-1))))</f>
        <v/>
      </c>
      <c r="G47" s="59" t="str">
        <f t="shared" si="4"/>
        <v/>
      </c>
      <c r="H47" s="59" t="str">
        <f>IF(OR(G47="",G47=0,G47="0"),"",LEFT(G47,C44+1))</f>
        <v/>
      </c>
      <c r="I47" s="256" t="str">
        <f t="shared" si="7"/>
        <v/>
      </c>
      <c r="J47" s="119"/>
      <c r="K47" s="117" t="str">
        <f>IF(LEN(TRIM(L47))&gt;0,MAX(K13:K46)+1,"")</f>
        <v/>
      </c>
      <c r="L47" s="146"/>
      <c r="M47" s="254" t="str">
        <f t="shared" si="5"/>
        <v/>
      </c>
      <c r="N47" s="64" t="str">
        <f t="shared" si="6"/>
        <v/>
      </c>
      <c r="O47" s="6"/>
      <c r="P47" s="79" t="s">
        <v>122</v>
      </c>
      <c r="Q47" s="79"/>
      <c r="R47" s="79"/>
      <c r="S47" s="79"/>
      <c r="T47" s="79"/>
      <c r="U47" s="79"/>
      <c r="V47" s="79"/>
      <c r="X47" s="3">
        <v>1</v>
      </c>
    </row>
    <row r="48" spans="2:24" ht="15.75">
      <c r="B48" s="286"/>
      <c r="C48" s="70" t="str">
        <f>TRIM(SUBSTITUTE(SUBSTITUTE(SUBSTITUTE(SUBSTITUTE(C47,"►"," "),"▼"," "),"▲"," "),"◄"," "))</f>
        <v/>
      </c>
      <c r="D48" s="59" t="str" cm="1">
        <f t="array" ref="D48">IF(ROW()=ROW(D42),C45,INDEX(E42:E55,ROW()-ROW(D42)))</f>
        <v/>
      </c>
      <c r="E48" s="114" t="str">
        <f>IF(OR(D48="",C44="",C44&lt;=0,F48=""),"",TRIM(MID(D48,LEN(F48)+1+IF(MID(D48,LEN(F48)+1,1)=" ",1,0),99999)))</f>
        <v/>
      </c>
      <c r="F48" s="59" t="str">
        <f>IF(OR(G48="",G48=0,G48="0"),"",IF(LEN(G48)&lt;=C44,G48,IF(LEN(SUBSTITUTE(H48," ",""))=C44+1,LEFT(G48,C44),LEFT(G48,FIND("§",SUBSTITUTE(H48," ","§",LEN(H48)-LEN(SUBSTITUTE(H48," ",""))))-1))))</f>
        <v/>
      </c>
      <c r="G48" s="59" t="str">
        <f t="shared" si="4"/>
        <v/>
      </c>
      <c r="H48" s="59" t="str">
        <f>IF(OR(G48="",G48=0,G48="0"),"",LEFT(G48,C44+1))</f>
        <v/>
      </c>
      <c r="I48" s="256" t="str">
        <f t="shared" si="7"/>
        <v/>
      </c>
      <c r="J48" s="119"/>
      <c r="K48" s="117" t="str">
        <f>IF(LEN(TRIM(L48))&gt;0,MAX(K13:K47)+1,"")</f>
        <v/>
      </c>
      <c r="L48" s="146"/>
      <c r="M48" s="254" t="str">
        <f t="shared" si="5"/>
        <v/>
      </c>
      <c r="N48" s="64" t="str">
        <f t="shared" si="6"/>
        <v/>
      </c>
      <c r="O48" s="6"/>
      <c r="P48" s="79" t="s">
        <v>123</v>
      </c>
      <c r="Q48" s="79"/>
      <c r="R48" s="79"/>
      <c r="S48" s="79"/>
      <c r="T48" s="79"/>
      <c r="U48" s="79"/>
      <c r="V48" s="79"/>
      <c r="X48" s="3">
        <v>1</v>
      </c>
    </row>
    <row r="49" spans="2:24" ht="15.75">
      <c r="B49" s="286"/>
      <c r="C49" s="70" t="str">
        <f>TRIM(SUBSTITUTE(SUBSTITUTE(C48,"“"," "),"”"," "))</f>
        <v/>
      </c>
      <c r="D49" s="59" t="str" cm="1">
        <f t="array" ref="D49">IF(ROW()=ROW(D42),C45,INDEX(E42:E55,ROW()-ROW(D42)))</f>
        <v/>
      </c>
      <c r="E49" s="114" t="str">
        <f>IF(OR(D49="",C44="",C44&lt;=0,F49=""),"",TRIM(MID(D49,LEN(F49)+1+IF(MID(D49,LEN(F49)+1,1)=" ",1,0),99999)))</f>
        <v/>
      </c>
      <c r="F49" s="59" t="str">
        <f>IF(OR(G49="",G49=0,G49="0"),"",IF(LEN(G49)&lt;=C44,G49,IF(LEN(SUBSTITUTE(H49," ",""))=C44+1,LEFT(G49,C44),LEFT(G49,FIND("§",SUBSTITUTE(H49," ","§",LEN(H49)-LEN(SUBSTITUTE(H49," ",""))))-1))))</f>
        <v/>
      </c>
      <c r="G49" s="59" t="str">
        <f t="shared" si="4"/>
        <v/>
      </c>
      <c r="H49" s="59" t="str">
        <f>IF(OR(G49="",G49=0,G49="0"),"",LEFT(G49,C44+1))</f>
        <v/>
      </c>
      <c r="I49" s="256" t="str">
        <f t="shared" si="7"/>
        <v/>
      </c>
      <c r="J49" s="119"/>
      <c r="K49" s="117" t="str">
        <f>IF(LEN(TRIM(L49))&gt;0,MAX(K13:K48)+1,"")</f>
        <v/>
      </c>
      <c r="L49" s="146"/>
      <c r="M49" s="254" t="str">
        <f t="shared" si="5"/>
        <v/>
      </c>
      <c r="N49" s="64" t="str">
        <f t="shared" si="6"/>
        <v/>
      </c>
      <c r="O49" s="6"/>
      <c r="P49" s="79"/>
      <c r="Q49" s="79"/>
      <c r="R49" s="79"/>
      <c r="S49" s="79"/>
      <c r="T49" s="79"/>
      <c r="U49" s="79"/>
      <c r="V49" s="79"/>
      <c r="X49" s="3">
        <v>1</v>
      </c>
    </row>
    <row r="50" spans="2:24" ht="15.75">
      <c r="B50" s="286"/>
      <c r="C50" s="70"/>
      <c r="D50" s="59" t="str" cm="1">
        <f t="array" ref="D50">IF(ROW()=ROW(D42),C45,INDEX(E42:E55,ROW()-ROW(D42)))</f>
        <v/>
      </c>
      <c r="E50" s="114" t="str">
        <f>IF(OR(D50="",C44="",C44&lt;=0,F50=""),"",TRIM(MID(D50,LEN(F50)+1+IF(MID(D50,LEN(F50)+1,1)=" ",1,0),99999)))</f>
        <v/>
      </c>
      <c r="F50" s="59" t="str">
        <f>IF(OR(G50="",G50=0,G50="0"),"",IF(LEN(G50)&lt;=C44,G50,IF(LEN(SUBSTITUTE(H50," ",""))=C44+1,LEFT(G50,C44),LEFT(G50,FIND("§",SUBSTITUTE(H50," ","§",LEN(H50)-LEN(SUBSTITUTE(H50," ",""))))-1))))</f>
        <v/>
      </c>
      <c r="G50" s="59" t="str">
        <f t="shared" si="4"/>
        <v/>
      </c>
      <c r="H50" s="59" t="str">
        <f>IF(OR(G50="",G50=0,G50="0"),"",LEFT(G50,C44+1))</f>
        <v/>
      </c>
      <c r="I50" s="256" t="str">
        <f t="shared" si="7"/>
        <v/>
      </c>
      <c r="J50" s="119"/>
      <c r="K50" s="117" t="str">
        <f>IF(LEN(TRIM(L50))&gt;0,MAX(K13:K49)+1,"")</f>
        <v/>
      </c>
      <c r="L50" s="146"/>
      <c r="M50" s="254" t="str">
        <f t="shared" si="5"/>
        <v/>
      </c>
      <c r="N50" s="64" t="str">
        <f t="shared" si="6"/>
        <v/>
      </c>
      <c r="O50" s="6"/>
      <c r="P50" s="129" t="s">
        <v>124</v>
      </c>
      <c r="Q50" s="79"/>
      <c r="R50" s="79"/>
      <c r="S50" s="79"/>
      <c r="T50" s="79"/>
      <c r="U50" s="79"/>
      <c r="V50" s="79"/>
      <c r="X50" s="3">
        <v>1</v>
      </c>
    </row>
    <row r="51" spans="2:24" ht="15.75">
      <c r="B51" s="286"/>
      <c r="C51" s="70"/>
      <c r="D51" s="59" t="str" cm="1">
        <f t="array" ref="D51">IF(ROW()=ROW(D42),C45,INDEX(E42:E55,ROW()-ROW(D42)))</f>
        <v/>
      </c>
      <c r="E51" s="114" t="str">
        <f>IF(OR(D51="",C44="",C44&lt;=0,F51=""),"",TRIM(MID(D51,LEN(F51)+1+IF(MID(D51,LEN(F51)+1,1)=" ",1,0),99999)))</f>
        <v/>
      </c>
      <c r="F51" s="59" t="str">
        <f>IF(OR(G51="",G51=0,G51="0"),"",IF(LEN(G51)&lt;=C44,G51,IF(LEN(SUBSTITUTE(H51," ",""))=C44+1,LEFT(G51,C44),LEFT(G51,FIND("§",SUBSTITUTE(H51," ","§",LEN(H51)-LEN(SUBSTITUTE(H51," ",""))))-1))))</f>
        <v/>
      </c>
      <c r="G51" s="59" t="str">
        <f t="shared" si="4"/>
        <v/>
      </c>
      <c r="H51" s="59" t="str">
        <f>IF(OR(G51="",G51=0,G51="0"),"",LEFT(G51,C44+1))</f>
        <v/>
      </c>
      <c r="I51" s="256" t="str">
        <f t="shared" si="7"/>
        <v/>
      </c>
      <c r="J51" s="119"/>
      <c r="K51" s="117" t="str">
        <f>IF(LEN(TRIM(L51))&gt;0,MAX(K13:K50)+1,"")</f>
        <v/>
      </c>
      <c r="L51" s="146"/>
      <c r="M51" s="254" t="str">
        <f t="shared" si="5"/>
        <v/>
      </c>
      <c r="N51" s="64" t="str">
        <f t="shared" si="6"/>
        <v/>
      </c>
      <c r="O51" s="6"/>
      <c r="P51" s="130" t="s">
        <v>125</v>
      </c>
      <c r="Q51" s="79"/>
      <c r="R51" s="79"/>
      <c r="S51" s="79"/>
      <c r="T51" s="79"/>
      <c r="U51" s="79"/>
      <c r="V51" s="79"/>
      <c r="X51" s="3">
        <v>1</v>
      </c>
    </row>
    <row r="52" spans="2:24" ht="15.75">
      <c r="B52" s="286"/>
      <c r="C52" s="70"/>
      <c r="D52" s="59" t="str" cm="1">
        <f t="array" ref="D52">IF(ROW()=ROW(D42),C45,INDEX(E42:E55,ROW()-ROW(D42)))</f>
        <v/>
      </c>
      <c r="E52" s="114" t="str">
        <f>IF(OR(D52="",C44="",C44&lt;=0,F52=""),"",TRIM(MID(D52,LEN(F52)+1+IF(MID(D52,LEN(F52)+1,1)=" ",1,0),99999)))</f>
        <v/>
      </c>
      <c r="F52" s="59" t="str">
        <f>IF(OR(G52="",G52=0,G52="0"),"",IF(LEN(G52)&lt;=C44,G52,IF(LEN(SUBSTITUTE(H52," ",""))=C44+1,LEFT(G52,C44),LEFT(G52,FIND("§",SUBSTITUTE(H52," ","§",LEN(H52)-LEN(SUBSTITUTE(H52," ",""))))-1))))</f>
        <v/>
      </c>
      <c r="G52" s="59" t="str">
        <f t="shared" si="4"/>
        <v/>
      </c>
      <c r="H52" s="59" t="str">
        <f>IF(OR(G52="",G52=0,G52="0"),"",LEFT(G52,C44+1))</f>
        <v/>
      </c>
      <c r="I52" s="256" t="str">
        <f t="shared" si="7"/>
        <v/>
      </c>
      <c r="J52" s="119"/>
      <c r="K52" s="117" t="str">
        <f>IF(LEN(TRIM(L52))&gt;0,MAX(K13:K51)+1,"")</f>
        <v/>
      </c>
      <c r="L52" s="146"/>
      <c r="M52" s="254" t="str">
        <f t="shared" si="5"/>
        <v/>
      </c>
      <c r="N52" s="64" t="str">
        <f t="shared" si="6"/>
        <v/>
      </c>
      <c r="O52" s="6"/>
      <c r="P52" s="130" t="s">
        <v>126</v>
      </c>
      <c r="Q52" s="79"/>
      <c r="R52" s="79"/>
      <c r="S52" s="79"/>
      <c r="T52" s="79"/>
      <c r="U52" s="79"/>
      <c r="V52" s="79"/>
      <c r="X52" s="3">
        <v>1</v>
      </c>
    </row>
    <row r="53" spans="2:24" ht="15.75">
      <c r="B53" s="286"/>
      <c r="C53" s="70"/>
      <c r="D53" s="59" t="str" cm="1">
        <f t="array" ref="D53">IF(ROW()=ROW(D42),C45,INDEX(E42:E55,ROW()-ROW(D42)))</f>
        <v/>
      </c>
      <c r="E53" s="114" t="str">
        <f>IF(OR(D53="",C44="",C44&lt;=0,F53=""),"",TRIM(MID(D53,LEN(F53)+1+IF(MID(D53,LEN(F53)+1,1)=" ",1,0),99999)))</f>
        <v/>
      </c>
      <c r="F53" s="59" t="str">
        <f>IF(OR(G53="",G53=0,G53="0"),"",IF(LEN(G53)&lt;=C44,G53,IF(LEN(SUBSTITUTE(H53," ",""))=C44+1,LEFT(G53,C44),LEFT(G53,FIND("§",SUBSTITUTE(H53," ","§",LEN(H53)-LEN(SUBSTITUTE(H53," ",""))))-1))))</f>
        <v/>
      </c>
      <c r="G53" s="59" t="str">
        <f t="shared" si="4"/>
        <v/>
      </c>
      <c r="H53" s="59" t="str">
        <f>IF(OR(G53="",G53=0,G53="0"),"",LEFT(G53,C44+1))</f>
        <v/>
      </c>
      <c r="I53" s="256" t="str">
        <f t="shared" si="7"/>
        <v/>
      </c>
      <c r="J53" s="119"/>
      <c r="K53" s="117" t="str">
        <f>IF(LEN(TRIM(L53))&gt;0,MAX(K13:K52)+1,"")</f>
        <v/>
      </c>
      <c r="L53" s="146"/>
      <c r="M53" s="254" t="str">
        <f t="shared" si="5"/>
        <v/>
      </c>
      <c r="N53" s="64" t="str">
        <f t="shared" si="6"/>
        <v/>
      </c>
      <c r="O53" s="6"/>
      <c r="P53" s="131" t="s">
        <v>127</v>
      </c>
      <c r="Q53" s="79"/>
      <c r="R53" s="79"/>
      <c r="S53" s="79"/>
      <c r="T53" s="79"/>
      <c r="U53" s="79"/>
      <c r="V53" s="79"/>
      <c r="X53" s="3">
        <v>1</v>
      </c>
    </row>
    <row r="54" spans="2:24" ht="15.75">
      <c r="B54" s="286"/>
      <c r="C54" s="70"/>
      <c r="D54" s="59" t="str" cm="1">
        <f t="array" ref="D54">IF(ROW()=ROW(D42),C45,INDEX(E42:E55,ROW()-ROW(D42)))</f>
        <v/>
      </c>
      <c r="E54" s="114" t="str">
        <f>IF(OR(D54="",C44="",C44&lt;=0,F54=""),"",TRIM(MID(D54,LEN(F54)+1+IF(MID(D54,LEN(F54)+1,1)=" ",1,0),99999)))</f>
        <v/>
      </c>
      <c r="F54" s="59" t="str">
        <f>IF(OR(G54="",G54=0,G54="0"),"",IF(LEN(G54)&lt;=C44,G54,IF(LEN(SUBSTITUTE(H54," ",""))=C44+1,LEFT(G54,C44),LEFT(G54,FIND("§",SUBSTITUTE(H54," ","§",LEN(H54)-LEN(SUBSTITUTE(H54," ",""))))-1))))</f>
        <v/>
      </c>
      <c r="G54" s="59" t="str">
        <f t="shared" si="4"/>
        <v/>
      </c>
      <c r="H54" s="59" t="str">
        <f>IF(OR(G54="",G54=0,G54="0"),"",LEFT(G54,C44+1))</f>
        <v/>
      </c>
      <c r="I54" s="256" t="str">
        <f t="shared" si="7"/>
        <v/>
      </c>
      <c r="J54" s="119"/>
      <c r="K54" s="117" t="str">
        <f>IF(LEN(TRIM(L54))&gt;0,MAX(K13:K53)+1,"")</f>
        <v/>
      </c>
      <c r="L54" s="146"/>
      <c r="M54" s="254" t="str">
        <f t="shared" si="5"/>
        <v/>
      </c>
      <c r="N54" s="64" t="str">
        <f t="shared" si="6"/>
        <v/>
      </c>
      <c r="O54" s="6"/>
      <c r="P54" s="130" t="s">
        <v>128</v>
      </c>
      <c r="Q54" s="79"/>
      <c r="R54" s="79"/>
      <c r="S54" s="79"/>
      <c r="T54" s="79"/>
      <c r="U54" s="79"/>
      <c r="V54" s="79"/>
      <c r="X54" s="3">
        <v>1</v>
      </c>
    </row>
    <row r="55" spans="2:24" ht="15.75">
      <c r="B55" s="286"/>
      <c r="C55" s="70"/>
      <c r="D55" s="59" t="str" cm="1">
        <f t="array" ref="D55">IF(ROW()=ROW(D42),C45,INDEX(E42:E55,ROW()-ROW(D42)))</f>
        <v/>
      </c>
      <c r="E55" s="114" t="str">
        <f>IF(OR(D55="",C44="",C44&lt;=0,F55=""),"",TRIM(MID(D55,LEN(F55)+1+IF(MID(D55,LEN(F55)+1,1)=" ",1,0),99999)))</f>
        <v/>
      </c>
      <c r="F55" s="59" t="str">
        <f>IF(OR(G55="",G55=0,G55="0"),"",IF(LEN(G55)&lt;=C44,G55,IF(LEN(SUBSTITUTE(H55," ",""))=C44+1,LEFT(G55,C44),LEFT(G55,FIND("§",SUBSTITUTE(H55," ","§",LEN(H55)-LEN(SUBSTITUTE(H55," ",""))))-1))))</f>
        <v/>
      </c>
      <c r="G55" s="59" t="str">
        <f t="shared" si="4"/>
        <v/>
      </c>
      <c r="H55" s="59" t="str">
        <f>IF(OR(G55="",G55=0,G55="0"),"",LEFT(G55,C44+1))</f>
        <v/>
      </c>
      <c r="I55" s="256" t="str">
        <f t="shared" si="7"/>
        <v/>
      </c>
      <c r="J55" s="119"/>
      <c r="K55" s="117" t="str">
        <f>IF(LEN(TRIM(L55))&gt;0,MAX(K13:K54)+1,"")</f>
        <v/>
      </c>
      <c r="L55" s="146"/>
      <c r="M55" s="254" t="str">
        <f t="shared" si="5"/>
        <v/>
      </c>
      <c r="N55" s="64" t="str">
        <f t="shared" si="6"/>
        <v/>
      </c>
      <c r="O55" s="6"/>
      <c r="P55" s="131" t="s">
        <v>129</v>
      </c>
      <c r="Q55" s="79"/>
      <c r="R55" s="79"/>
      <c r="S55" s="79"/>
      <c r="T55" s="79"/>
      <c r="U55" s="79"/>
      <c r="V55" s="79"/>
      <c r="X55" s="3">
        <v>1</v>
      </c>
    </row>
    <row r="56" spans="2:24" ht="15.75">
      <c r="B56" s="286"/>
      <c r="C56" s="113" t="str">
        <f>IF(TRIM(SUBSTITUTE(J17,CHAR(160),""))="","",J17)</f>
        <v xml:space="preserve">►collez votre texte colonne 1️⃣ </v>
      </c>
      <c r="D56" s="59" t="str" cm="1">
        <f t="array" ref="D56">IF(ROW()=ROW(D56),C59,INDEX(E56:E69,ROW()-ROW(D56)))</f>
        <v>►collez votre texte colonne 1️⃣</v>
      </c>
      <c r="E56" s="114" t="str">
        <f>IF(OR(D56="",C58="",C58&lt;=0,F56=""),"",TRIM(MID(D56,LEN(F56)+1+IF(MID(D56,LEN(F56)+1,1)=" ",1,0),99999)))</f>
        <v/>
      </c>
      <c r="F56" s="59" t="str">
        <f>IF(OR(G56="",G56=0,G56="0"),"",IF(LEN(G56)&lt;=C58,G56,IF(LEN(SUBSTITUTE(H56," ",""))=C58+1,LEFT(G56,C58),LEFT(G56,FIND("§",SUBSTITUTE(H56," ","§",LEN(H56)-LEN(SUBSTITUTE(H56," ",""))))-1))))</f>
        <v>►collez votre texte colonne 1️⃣</v>
      </c>
      <c r="G56" s="59" t="str">
        <f t="shared" si="4"/>
        <v>►collez votre texte colonne 1️⃣</v>
      </c>
      <c r="H56" s="59" t="str">
        <f>IF(OR(G56="",G56=0,G56="0"),"",LEFT(G56,C58+1))</f>
        <v>►collez votre texte colonne 1️⃣</v>
      </c>
      <c r="I56" s="256" t="str">
        <f t="shared" si="7"/>
        <v/>
      </c>
      <c r="J56" s="119"/>
      <c r="K56" s="117" t="str">
        <f>IF(LEN(TRIM(L56))&gt;0,MAX(K13:K55)+1,"")</f>
        <v/>
      </c>
      <c r="L56" s="146"/>
      <c r="M56" s="254" t="str">
        <f t="shared" si="5"/>
        <v/>
      </c>
      <c r="N56" s="64" t="str">
        <f t="shared" si="6"/>
        <v/>
      </c>
      <c r="O56" s="6"/>
      <c r="P56" s="130" t="s">
        <v>130</v>
      </c>
      <c r="Q56" s="79"/>
      <c r="R56" s="79"/>
      <c r="S56" s="79"/>
      <c r="T56" s="79"/>
      <c r="U56" s="79"/>
      <c r="V56" s="79"/>
      <c r="X56" s="3">
        <v>1</v>
      </c>
    </row>
    <row r="57" spans="2:24" ht="15.75">
      <c r="B57" s="286"/>
      <c r="C57" s="70" t="str">
        <f>TRIM(SUBSTITUTE(SUBSTITUTE(SUBSTITUTE(SUBSTITUTE(SUBSTITUTE(SUBSTITUTE(SUBSTITUTE(SUBSTITUTE(SUBSTITUTE(CLEAN(IF(OR(LEFT(C56,1)="-",LEFT(C56,1)="="),MID(C56,2,99999),C56)),"—","-"),"–","-"),CHAR(160)," "),CHAR(9)," "),CHAR(13)," "),CHAR(10)," ")," "," ")," "," ")," "," "))</f>
        <v>►collez votre texte colonne 1️⃣</v>
      </c>
      <c r="D57" s="59" t="str" cm="1">
        <f t="array" ref="D57">IF(ROW()=ROW(D56),C59,INDEX(E56:E69,ROW()-ROW(D56)))</f>
        <v/>
      </c>
      <c r="E57" s="114" t="str">
        <f>IF(OR(D57="",C58="",C58&lt;=0,F57=""),"",TRIM(MID(D57,LEN(F57)+1+IF(MID(D57,LEN(F57)+1,1)=" ",1,0),99999)))</f>
        <v/>
      </c>
      <c r="F57" s="59" t="str">
        <f>IF(OR(G57="",G57=0,G57="0"),"",IF(LEN(G57)&lt;=C58,G57,IF(LEN(SUBSTITUTE(H57," ",""))=C58+1,LEFT(G57,C58),LEFT(G57,FIND("§",SUBSTITUTE(H57," ","§",LEN(H57)-LEN(SUBSTITUTE(H57," ",""))))-1))))</f>
        <v/>
      </c>
      <c r="G57" s="59" t="str">
        <f t="shared" si="4"/>
        <v/>
      </c>
      <c r="H57" s="59" t="str">
        <f>IF(OR(G57="",G57=0,G57="0"),"",LEFT(G57,C58+1))</f>
        <v/>
      </c>
      <c r="I57" s="256" t="str">
        <f t="shared" si="7"/>
        <v/>
      </c>
      <c r="J57" s="119"/>
      <c r="K57" s="117" t="str">
        <f>IF(LEN(TRIM(L57))&gt;0,MAX(K13:K56)+1,"")</f>
        <v/>
      </c>
      <c r="L57" s="146"/>
      <c r="M57" s="254" t="str">
        <f t="shared" si="5"/>
        <v/>
      </c>
      <c r="N57" s="64" t="str">
        <f t="shared" si="6"/>
        <v/>
      </c>
      <c r="O57" s="6"/>
      <c r="P57" s="131" t="s">
        <v>131</v>
      </c>
      <c r="Q57" s="79"/>
      <c r="R57" s="79"/>
      <c r="S57" s="79"/>
      <c r="T57" s="79"/>
      <c r="U57" s="79"/>
      <c r="V57" s="79"/>
      <c r="X57" s="3">
        <v>1</v>
      </c>
    </row>
    <row r="58" spans="2:24" ht="16.5" thickBot="1">
      <c r="B58" s="286"/>
      <c r="C58" s="121">
        <f>C11</f>
        <v>120</v>
      </c>
      <c r="D58" s="59" t="str" cm="1">
        <f t="array" ref="D58">IF(ROW()=ROW(D56),C59,INDEX(E56:E69,ROW()-ROW(D56)))</f>
        <v/>
      </c>
      <c r="E58" s="114" t="str">
        <f>IF(OR(D58="",C58="",C58&lt;=0,F58=""),"",TRIM(MID(D58,LEN(F58)+1+IF(MID(D58,LEN(F58)+1,1)=" ",1,0),99999)))</f>
        <v/>
      </c>
      <c r="F58" s="59" t="str">
        <f>IF(OR(G58="",G58=0,G58="0"),"",IF(LEN(G58)&lt;=C58,G58,IF(LEN(SUBSTITUTE(H58," ",""))=C58+1,LEFT(G58,C58),LEFT(G58,FIND("§",SUBSTITUTE(H58," ","§",LEN(H58)-LEN(SUBSTITUTE(H58," ",""))))-1))))</f>
        <v/>
      </c>
      <c r="G58" s="59" t="str">
        <f t="shared" si="4"/>
        <v/>
      </c>
      <c r="H58" s="59" t="str">
        <f>IF(OR(G58="",G58=0,G58="0"),"",LEFT(G58,C58+1))</f>
        <v/>
      </c>
      <c r="I58" s="256" t="str">
        <f t="shared" si="7"/>
        <v/>
      </c>
      <c r="J58" s="119"/>
      <c r="K58" s="117" t="str">
        <f>IF(LEN(TRIM(L58))&gt;0,MAX(K13:K57)+1,"")</f>
        <v/>
      </c>
      <c r="L58" s="146"/>
      <c r="M58" s="254" t="str">
        <f t="shared" si="5"/>
        <v/>
      </c>
      <c r="N58" s="64" t="str">
        <f t="shared" si="6"/>
        <v/>
      </c>
      <c r="O58" s="6"/>
      <c r="P58" s="131" t="s">
        <v>132</v>
      </c>
      <c r="Q58" s="79"/>
      <c r="R58" s="79"/>
      <c r="S58" s="79"/>
      <c r="T58" s="79"/>
      <c r="U58" s="79"/>
      <c r="V58" s="79"/>
      <c r="X58" s="3">
        <v>1</v>
      </c>
    </row>
    <row r="59" spans="2:24" ht="15.75">
      <c r="B59" s="286"/>
      <c r="C59" s="132" t="str">
        <f>IF(UPPER(TRIM(C12))="X",C63,C57)</f>
        <v>►collez votre texte colonne 1️⃣</v>
      </c>
      <c r="D59" s="133" t="str" cm="1">
        <f t="array" ref="D59">IF(ROW()=ROW(D56),C59,INDEX(E56:E69,ROW()-ROW(D56)))</f>
        <v/>
      </c>
      <c r="E59" s="134" t="str">
        <f>IF(OR(D59="",C58="",C58&lt;=0,F59=""),"",TRIM(MID(D59,LEN(F59)+1+IF(MID(D59,LEN(F59)+1,1)=" ",1,0),99999)))</f>
        <v/>
      </c>
      <c r="F59" s="133" t="str">
        <f>IF(OR(G59="",G59=0,G59="0"),"",IF(LEN(G59)&lt;=C58,G59,IF(LEN(SUBSTITUTE(H59," ",""))=C58+1,LEFT(G59,C58),LEFT(G59,FIND("§",SUBSTITUTE(H59," ","§",LEN(H59)-LEN(SUBSTITUTE(H59," ",""))))-1))))</f>
        <v/>
      </c>
      <c r="G59" s="133" t="str">
        <f t="shared" si="4"/>
        <v/>
      </c>
      <c r="H59" s="133" t="str">
        <f>IF(OR(G59="",G59=0,G59="0"),"",LEFT(G59,C58+1))</f>
        <v/>
      </c>
      <c r="I59" s="133"/>
      <c r="J59" s="135">
        <f ca="1">CELL("largeur",J59)</f>
        <v>115</v>
      </c>
      <c r="K59" s="117" t="str">
        <f>IF(LEN(TRIM(L59))&gt;0,MAX(K13:K58)+1,"")</f>
        <v/>
      </c>
      <c r="L59" s="146"/>
      <c r="M59" s="255">
        <f t="shared" ref="M59:N59" ca="1" si="8">CELL("largeur",M59)</f>
        <v>10</v>
      </c>
      <c r="N59" s="31">
        <f t="shared" ca="1" si="8"/>
        <v>10</v>
      </c>
      <c r="O59" s="6"/>
      <c r="P59" s="79"/>
      <c r="Q59" s="79"/>
      <c r="R59" s="79"/>
      <c r="S59" s="79"/>
      <c r="T59" s="79"/>
      <c r="U59" s="79"/>
      <c r="V59" s="79"/>
      <c r="X59" s="3">
        <v>1</v>
      </c>
    </row>
    <row r="60" spans="2:24" ht="15.75">
      <c r="B60" s="286"/>
      <c r="C60" s="136" t="str">
        <f>TRIM(SUBSTITUTE(SUBSTITUTE(SUBSTITUTE(SUBSTITUTE(SUBSTITUTE(SUBSTITUTE(SUBSTITUTE(SUBSTITUTE(SUBSTITUTE(SUBSTITUTE(C57,","," "),";"," "),":"," "),"!"," "),"?"," "),"…"," "),"»"," "),"«"," "),"/"," "),"."," "))</f>
        <v>►collez votre texte colonne 1️⃣</v>
      </c>
      <c r="D60" s="137" t="str" cm="1">
        <f t="array" ref="D60">IF(ROW()=ROW(D56),C59,INDEX(E56:E69,ROW()-ROW(D56)))</f>
        <v/>
      </c>
      <c r="E60" s="138" t="str">
        <f>IF(OR(D60="",C58="",C58&lt;=0,F60=""),"",TRIM(MID(D60,LEN(F60)+1+IF(MID(D60,LEN(F60)+1,1)=" ",1,0),99999)))</f>
        <v/>
      </c>
      <c r="F60" s="137" t="str">
        <f>IF(OR(G60="",G60=0,G60="0"),"",IF(LEN(G60)&lt;=C58,G60,IF(LEN(SUBSTITUTE(H60," ",""))=C58+1,LEFT(G60,C58),LEFT(G60,FIND("§",SUBSTITUTE(H60," ","§",LEN(H60)-LEN(SUBSTITUTE(H60," ",""))))-1))))</f>
        <v/>
      </c>
      <c r="G60" s="137" t="str">
        <f t="shared" si="4"/>
        <v/>
      </c>
      <c r="H60" s="137" t="str">
        <f>IF(OR(G60="",G60=0,G60="0"),"",LEFT(G60,C58+1))</f>
        <v/>
      </c>
      <c r="I60" s="137"/>
      <c r="J60" s="34">
        <v>10</v>
      </c>
      <c r="K60" s="141" t="str">
        <f>IF(LEN(TRIM(L60))&gt;0,MAX(K13:K59)+1,"")</f>
        <v/>
      </c>
      <c r="L60" s="146"/>
      <c r="M60" s="34">
        <v>10</v>
      </c>
      <c r="N60" s="36">
        <v>10</v>
      </c>
      <c r="O60" s="6"/>
      <c r="P60" s="79"/>
      <c r="Q60" s="79"/>
      <c r="R60" s="79"/>
      <c r="S60" s="79"/>
      <c r="T60" s="79"/>
      <c r="U60" s="79"/>
      <c r="V60" s="79"/>
      <c r="X60" s="3">
        <v>1</v>
      </c>
    </row>
    <row r="61" spans="2:24" ht="18">
      <c r="B61" s="286"/>
      <c r="C61" s="59" t="str">
        <f>TRIM(SUBSTITUTE(SUBSTITUTE(SUBSTITUTE(SUBSTITUTE(SUBSTITUTE(SUBSTITUTE(SUBSTITUTE(SUBSTITUTE(C60,"("," "),")"," "),CHAR(34)," "),"-"," "),"_"," "),"&lt;"," "),"&gt;"," "),"="," "))</f>
        <v>►collez votre texte colonne 1️⃣</v>
      </c>
      <c r="D61" s="59" t="str" cm="1">
        <f t="array" ref="D61">IF(ROW()=ROW(D56),C59,INDEX(E56:E69,ROW()-ROW(D56)))</f>
        <v/>
      </c>
      <c r="E61" s="114" t="str">
        <f>IF(OR(D61="",C58="",C58&lt;=0,F61=""),"",TRIM(MID(D61,LEN(F61)+1+IF(MID(D61,LEN(F61)+1,1)=" ",1,0),99999)))</f>
        <v/>
      </c>
      <c r="F61" s="59" t="str">
        <f>IF(OR(G61="",G61=0,G61="0"),"",IF(LEN(G61)&lt;=C58,G61,IF(LEN(SUBSTITUTE(H61," ",""))=C58+1,LEFT(G61,C58),LEFT(G61,FIND("§",SUBSTITUTE(H61," ","§",LEN(H61)-LEN(SUBSTITUTE(H61," ",""))))-1))))</f>
        <v/>
      </c>
      <c r="G61" s="59" t="str">
        <f t="shared" si="4"/>
        <v/>
      </c>
      <c r="H61" s="59" t="str">
        <f>IF(OR(G61="",G61=0,G61="0"),"",LEFT(G61,C58+1))</f>
        <v/>
      </c>
      <c r="I61" s="59"/>
      <c r="J61" s="142"/>
      <c r="K61" s="117" t="str">
        <f>IF(LEN(TRIM(L61))&gt;0,MAX(K13:K60)+1,"")</f>
        <v/>
      </c>
      <c r="L61" s="146"/>
      <c r="M61" s="142"/>
      <c r="N61" s="243"/>
      <c r="O61" s="6"/>
      <c r="P61" s="16" t="s">
        <v>203</v>
      </c>
      <c r="Q61" s="79"/>
      <c r="R61" s="79"/>
      <c r="S61" s="79"/>
      <c r="T61" s="79"/>
      <c r="U61" s="79"/>
      <c r="V61" s="79"/>
      <c r="X61" s="3">
        <v>1</v>
      </c>
    </row>
    <row r="62" spans="2:24" ht="15.75">
      <c r="B62" s="286"/>
      <c r="C62" s="70" t="str">
        <f>TRIM(SUBSTITUTE(SUBSTITUTE(SUBSTITUTE(SUBSTITUTE(C61,"►"," "),"▼"," "),"▲"," "),"◄"," "))</f>
        <v>collez votre texte colonne 1️⃣</v>
      </c>
      <c r="D62" s="59" t="str" cm="1">
        <f t="array" ref="D62">IF(ROW()=ROW(D56),C59,INDEX(E56:E69,ROW()-ROW(D56)))</f>
        <v/>
      </c>
      <c r="E62" s="114" t="str">
        <f>IF(OR(D62="",C58="",C58&lt;=0,F62=""),"",TRIM(MID(D62,LEN(F62)+1+IF(MID(D62,LEN(F62)+1,1)=" ",1,0),99999)))</f>
        <v/>
      </c>
      <c r="F62" s="59" t="str">
        <f>IF(OR(G62="",G62=0,G62="0"),"",IF(LEN(G62)&lt;=C58,G62,IF(LEN(SUBSTITUTE(H62," ",""))=C58+1,LEFT(G62,C58),LEFT(G62,FIND("§",SUBSTITUTE(H62," ","§",LEN(H62)-LEN(SUBSTITUTE(H62," ",""))))-1))))</f>
        <v/>
      </c>
      <c r="G62" s="59" t="str">
        <f t="shared" si="4"/>
        <v/>
      </c>
      <c r="H62" s="59" t="str">
        <f>IF(OR(G62="",G62=0,G62="0"),"",LEFT(G62,C58+1))</f>
        <v/>
      </c>
      <c r="I62" s="59"/>
      <c r="J62" s="142"/>
      <c r="K62" s="117" t="str">
        <f>IF(LEN(TRIM(L62))&gt;0,MAX(K13:K61)+1,"")</f>
        <v/>
      </c>
      <c r="L62" s="146"/>
      <c r="M62" s="142"/>
      <c r="N62" s="243"/>
      <c r="O62" s="6"/>
      <c r="P62" s="2" t="s">
        <v>161</v>
      </c>
      <c r="Q62" s="79"/>
      <c r="R62" s="79"/>
      <c r="S62" s="79"/>
      <c r="T62" s="79"/>
      <c r="U62" s="79"/>
      <c r="V62" s="79"/>
      <c r="X62" s="3">
        <v>1</v>
      </c>
    </row>
    <row r="63" spans="2:24" ht="15.75">
      <c r="B63" s="286"/>
      <c r="C63" s="70" t="str">
        <f>TRIM(SUBSTITUTE(SUBSTITUTE(C62,"“"," "),"”"," "))</f>
        <v>collez votre texte colonne 1️⃣</v>
      </c>
      <c r="D63" s="59" t="str" cm="1">
        <f t="array" ref="D63">IF(ROW()=ROW(D56),C59,INDEX(E56:E69,ROW()-ROW(D56)))</f>
        <v/>
      </c>
      <c r="E63" s="114" t="str">
        <f>IF(OR(D63="",C58="",C58&lt;=0,F63=""),"",TRIM(MID(D63,LEN(F63)+1+IF(MID(D63,LEN(F63)+1,1)=" ",1,0),99999)))</f>
        <v/>
      </c>
      <c r="F63" s="59" t="str">
        <f>IF(OR(G63="",G63=0,G63="0"),"",IF(LEN(G63)&lt;=C58,G63,IF(LEN(SUBSTITUTE(H63," ",""))=C58+1,LEFT(G63,C58),LEFT(G63,FIND("§",SUBSTITUTE(H63," ","§",LEN(H63)-LEN(SUBSTITUTE(H63," ",""))))-1))))</f>
        <v/>
      </c>
      <c r="G63" s="59" t="str">
        <f t="shared" si="4"/>
        <v/>
      </c>
      <c r="H63" s="59" t="str">
        <f>IF(OR(G63="",G63=0,G63="0"),"",LEFT(G63,C58+1))</f>
        <v/>
      </c>
      <c r="I63" s="59"/>
      <c r="J63" s="142"/>
      <c r="K63" s="117" t="str">
        <f>IF(LEN(TRIM(L63))&gt;0,MAX(K13:K62)+1,"")</f>
        <v/>
      </c>
      <c r="L63" s="146"/>
      <c r="M63" s="142"/>
      <c r="N63" s="243"/>
      <c r="O63" s="6"/>
      <c r="P63" s="79" t="s">
        <v>243</v>
      </c>
      <c r="Q63" s="79"/>
      <c r="R63" s="79"/>
      <c r="S63" s="79"/>
      <c r="T63" s="79"/>
      <c r="U63" s="79"/>
      <c r="V63" s="79"/>
      <c r="X63" s="3">
        <v>1</v>
      </c>
    </row>
    <row r="64" spans="2:24" ht="15.75">
      <c r="B64" s="286"/>
      <c r="C64" s="70"/>
      <c r="D64" s="59" t="str" cm="1">
        <f t="array" ref="D64">IF(ROW()=ROW(D56),C59,INDEX(E56:E69,ROW()-ROW(D56)))</f>
        <v/>
      </c>
      <c r="E64" s="114" t="str">
        <f>IF(OR(D64="",C58="",C58&lt;=0,F64=""),"",TRIM(MID(D64,LEN(F64)+1+IF(MID(D64,LEN(F64)+1,1)=" ",1,0),99999)))</f>
        <v/>
      </c>
      <c r="F64" s="59" t="str">
        <f>IF(OR(G64="",G64=0,G64="0"),"",IF(LEN(G64)&lt;=C58,G64,IF(LEN(SUBSTITUTE(H64," ",""))=C58+1,LEFT(G64,C58),LEFT(G64,FIND("§",SUBSTITUTE(H64," ","§",LEN(H64)-LEN(SUBSTITUTE(H64," ",""))))-1))))</f>
        <v/>
      </c>
      <c r="G64" s="59" t="str">
        <f t="shared" si="4"/>
        <v/>
      </c>
      <c r="H64" s="59" t="str">
        <f>IF(OR(G64="",G64=0,G64="0"),"",LEFT(G64,C58+1))</f>
        <v/>
      </c>
      <c r="I64" s="59"/>
      <c r="J64" s="142"/>
      <c r="K64" s="117" t="str">
        <f>IF(LEN(TRIM(L64))&gt;0,MAX(K13:K63)+1,"")</f>
        <v/>
      </c>
      <c r="L64" s="146"/>
      <c r="M64" s="142"/>
      <c r="N64" s="243"/>
      <c r="O64" s="6"/>
      <c r="P64" s="79" t="s">
        <v>244</v>
      </c>
      <c r="Q64" s="79"/>
      <c r="R64" s="79"/>
      <c r="S64" s="79"/>
      <c r="T64" s="79"/>
      <c r="U64" s="79"/>
      <c r="V64" s="79"/>
      <c r="X64" s="3">
        <v>1</v>
      </c>
    </row>
    <row r="65" spans="2:24" ht="15.75">
      <c r="B65" s="286"/>
      <c r="C65" s="70"/>
      <c r="D65" s="59" t="str" cm="1">
        <f t="array" ref="D65">IF(ROW()=ROW(D56),C59,INDEX(E56:E69,ROW()-ROW(D56)))</f>
        <v/>
      </c>
      <c r="E65" s="114" t="str">
        <f>IF(OR(D65="",C58="",C58&lt;=0,F65=""),"",TRIM(MID(D65,LEN(F65)+1+IF(MID(D65,LEN(F65)+1,1)=" ",1,0),99999)))</f>
        <v/>
      </c>
      <c r="F65" s="59" t="str">
        <f>IF(OR(G65="",G65=0,G65="0"),"",IF(LEN(G65)&lt;=C58,G65,IF(LEN(SUBSTITUTE(H65," ",""))=C58+1,LEFT(G65,C58),LEFT(G65,FIND("§",SUBSTITUTE(H65," ","§",LEN(H65)-LEN(SUBSTITUTE(H65," ",""))))-1))))</f>
        <v/>
      </c>
      <c r="G65" s="59" t="str">
        <f t="shared" si="4"/>
        <v/>
      </c>
      <c r="H65" s="59" t="str">
        <f>IF(OR(G65="",G65=0,G65="0"),"",LEFT(G65,C58+1))</f>
        <v/>
      </c>
      <c r="I65" s="59"/>
      <c r="J65" s="142"/>
      <c r="K65" s="117" t="str">
        <f>IF(LEN(TRIM(L65))&gt;0,MAX(K13:K64)+1,"")</f>
        <v/>
      </c>
      <c r="L65" s="146"/>
      <c r="M65" s="142"/>
      <c r="N65" s="243"/>
      <c r="O65" s="6"/>
      <c r="P65" s="79" t="s">
        <v>245</v>
      </c>
      <c r="Q65" s="79"/>
      <c r="R65" s="79"/>
      <c r="S65" s="79"/>
      <c r="T65" s="79"/>
      <c r="U65" s="79"/>
      <c r="V65" s="79"/>
      <c r="X65" s="3">
        <v>1</v>
      </c>
    </row>
    <row r="66" spans="2:24" ht="15.75">
      <c r="B66" s="286"/>
      <c r="C66" s="70"/>
      <c r="D66" s="59" t="str" cm="1">
        <f t="array" ref="D66">IF(ROW()=ROW(D56),C59,INDEX(E56:E69,ROW()-ROW(D56)))</f>
        <v/>
      </c>
      <c r="E66" s="114" t="str">
        <f>IF(OR(D66="",C58="",C58&lt;=0,F66=""),"",TRIM(MID(D66,LEN(F66)+1+IF(MID(D66,LEN(F66)+1,1)=" ",1,0),99999)))</f>
        <v/>
      </c>
      <c r="F66" s="59" t="str">
        <f>IF(OR(G66="",G66=0,G66="0"),"",IF(LEN(G66)&lt;=C58,G66,IF(LEN(SUBSTITUTE(H66," ",""))=C58+1,LEFT(G66,C58),LEFT(G66,FIND("§",SUBSTITUTE(H66," ","§",LEN(H66)-LEN(SUBSTITUTE(H66," ",""))))-1))))</f>
        <v/>
      </c>
      <c r="G66" s="59" t="str">
        <f t="shared" si="4"/>
        <v/>
      </c>
      <c r="H66" s="59" t="str">
        <f>IF(OR(G66="",G66=0,G66="0"),"",LEFT(G66,C58+1))</f>
        <v/>
      </c>
      <c r="I66" s="59"/>
      <c r="J66" s="142"/>
      <c r="K66" s="117" t="str">
        <f>IF(LEN(TRIM(L66))&gt;0,MAX(K13:K65)+1,"")</f>
        <v/>
      </c>
      <c r="L66" s="146"/>
      <c r="M66" s="142"/>
      <c r="N66" s="243"/>
      <c r="O66" s="6"/>
      <c r="P66" s="79"/>
      <c r="Q66" s="79"/>
      <c r="R66" s="79"/>
      <c r="S66" s="79"/>
      <c r="T66" s="79"/>
      <c r="U66" s="79"/>
      <c r="V66" s="79"/>
      <c r="X66" s="3">
        <v>1</v>
      </c>
    </row>
    <row r="67" spans="2:24" ht="15.75">
      <c r="B67" s="286"/>
      <c r="C67" s="70"/>
      <c r="D67" s="59" t="str" cm="1">
        <f t="array" ref="D67">IF(ROW()=ROW(D56),C59,INDEX(E56:E69,ROW()-ROW(D56)))</f>
        <v/>
      </c>
      <c r="E67" s="114" t="str">
        <f>IF(OR(D67="",C58="",C58&lt;=0,F67=""),"",TRIM(MID(D67,LEN(F67)+1+IF(MID(D67,LEN(F67)+1,1)=" ",1,0),99999)))</f>
        <v/>
      </c>
      <c r="F67" s="59" t="str">
        <f>IF(OR(G67="",G67=0,G67="0"),"",IF(LEN(G67)&lt;=C58,G67,IF(LEN(SUBSTITUTE(H67," ",""))=C58+1,LEFT(G67,C58),LEFT(G67,FIND("§",SUBSTITUTE(H67," ","§",LEN(H67)-LEN(SUBSTITUTE(H67," ",""))))-1))))</f>
        <v/>
      </c>
      <c r="G67" s="59" t="str">
        <f t="shared" si="4"/>
        <v/>
      </c>
      <c r="H67" s="59" t="str">
        <f>IF(OR(G67="",G67=0,G67="0"),"",LEFT(G67,C58+1))</f>
        <v/>
      </c>
      <c r="I67" s="59"/>
      <c r="J67" s="142"/>
      <c r="K67" s="117" t="str">
        <f>IF(LEN(TRIM(L67))&gt;0,MAX(K13:K66)+1,"")</f>
        <v/>
      </c>
      <c r="L67" s="146"/>
      <c r="M67" s="142"/>
      <c r="N67" s="243"/>
      <c r="O67" s="6"/>
      <c r="P67" s="79" t="s">
        <v>204</v>
      </c>
      <c r="Q67" s="79"/>
      <c r="R67" s="79"/>
      <c r="S67" s="79"/>
      <c r="T67" s="79"/>
      <c r="U67" s="79"/>
      <c r="V67" s="79"/>
      <c r="X67" s="3">
        <v>1</v>
      </c>
    </row>
    <row r="68" spans="2:24" ht="15.75">
      <c r="B68" s="286"/>
      <c r="C68" s="70"/>
      <c r="D68" s="59" t="str" cm="1">
        <f t="array" ref="D68">IF(ROW()=ROW(D56),C59,INDEX(E56:E69,ROW()-ROW(D56)))</f>
        <v/>
      </c>
      <c r="E68" s="114" t="str">
        <f>IF(OR(D68="",C58="",C58&lt;=0,F68=""),"",TRIM(MID(D68,LEN(F68)+1+IF(MID(D68,LEN(F68)+1,1)=" ",1,0),99999)))</f>
        <v/>
      </c>
      <c r="F68" s="59" t="str">
        <f>IF(OR(G68="",G68=0,G68="0"),"",IF(LEN(G68)&lt;=C58,G68,IF(LEN(SUBSTITUTE(H68," ",""))=C58+1,LEFT(G68,C58),LEFT(G68,FIND("§",SUBSTITUTE(H68," ","§",LEN(H68)-LEN(SUBSTITUTE(H68," ",""))))-1))))</f>
        <v/>
      </c>
      <c r="G68" s="59" t="str">
        <f t="shared" si="4"/>
        <v/>
      </c>
      <c r="H68" s="59" t="str">
        <f>IF(OR(G68="",G68=0,G68="0"),"",LEFT(G68,C58+1))</f>
        <v/>
      </c>
      <c r="I68" s="59"/>
      <c r="J68" s="142"/>
      <c r="K68" s="117" t="str">
        <f>IF(LEN(TRIM(L68))&gt;0,MAX(K13:K67)+1,"")</f>
        <v/>
      </c>
      <c r="L68" s="146"/>
      <c r="M68" s="142"/>
      <c r="N68" s="243"/>
      <c r="O68" s="6"/>
      <c r="P68" s="160" t="s">
        <v>205</v>
      </c>
      <c r="Q68" s="79"/>
      <c r="R68" s="79"/>
      <c r="S68" s="79"/>
      <c r="T68" s="79"/>
      <c r="U68" s="79"/>
      <c r="V68" s="79"/>
      <c r="X68" s="3">
        <v>1</v>
      </c>
    </row>
    <row r="69" spans="2:24" ht="15.75">
      <c r="B69" s="286"/>
      <c r="C69" s="70"/>
      <c r="D69" s="59" t="str" cm="1">
        <f t="array" ref="D69">IF(ROW()=ROW(D56),C59,INDEX(E56:E69,ROW()-ROW(D56)))</f>
        <v/>
      </c>
      <c r="E69" s="114" t="str">
        <f>IF(OR(D69="",C58="",C58&lt;=0,F69=""),"",TRIM(MID(D69,LEN(F69)+1+IF(MID(D69,LEN(F69)+1,1)=" ",1,0),99999)))</f>
        <v/>
      </c>
      <c r="F69" s="59" t="str">
        <f>IF(OR(G69="",G69=0,G69="0"),"",IF(LEN(G69)&lt;=C58,G69,IF(LEN(SUBSTITUTE(H69," ",""))=C58+1,LEFT(G69,C58),LEFT(G69,FIND("§",SUBSTITUTE(H69," ","§",LEN(H69)-LEN(SUBSTITUTE(H69," ",""))))-1))))</f>
        <v/>
      </c>
      <c r="G69" s="59" t="str">
        <f t="shared" si="4"/>
        <v/>
      </c>
      <c r="H69" s="59" t="str">
        <f>IF(OR(G69="",G69=0,G69="0"),"",LEFT(G69,C58+1))</f>
        <v/>
      </c>
      <c r="I69" s="59"/>
      <c r="J69" s="142"/>
      <c r="K69" s="117" t="str">
        <f>IF(LEN(TRIM(L69))&gt;0,MAX(K13:K68)+1,"")</f>
        <v/>
      </c>
      <c r="L69" s="146"/>
      <c r="M69" s="142"/>
      <c r="N69" s="243"/>
      <c r="O69" s="6"/>
      <c r="P69" s="2"/>
      <c r="Q69" s="79"/>
      <c r="R69" s="79"/>
      <c r="S69" s="79"/>
      <c r="T69" s="79"/>
      <c r="U69" s="79"/>
      <c r="V69" s="79"/>
      <c r="X69" s="3">
        <v>1</v>
      </c>
    </row>
    <row r="70" spans="2:24" ht="15.75">
      <c r="B70" s="286"/>
      <c r="C70" s="113" t="str">
        <f>IF(TRIM(SUBSTITUTE(J18,CHAR(160),""))="","",J18)</f>
        <v/>
      </c>
      <c r="D70" s="59" t="str" cm="1">
        <f t="array" ref="D70">IF(ROW()=ROW(D70),C73,INDEX(E70:E83,ROW()-ROW(D70)))</f>
        <v/>
      </c>
      <c r="E70" s="114" t="str">
        <f>IF(OR(D70="",C72="",C72&lt;=0,F70=""),"",TRIM(MID(D70,LEN(F70)+1+IF(MID(D70,LEN(F70)+1,1)=" ",1,0),99999)))</f>
        <v/>
      </c>
      <c r="F70" s="59" t="str">
        <f>IF(OR(G70="",G70=0,G70="0"),"",IF(LEN(G70)&lt;=C72,G70,IF(LEN(SUBSTITUTE(H70," ",""))=C72+1,LEFT(G70,C72),LEFT(G70,FIND("§",SUBSTITUTE(H70," ","§",LEN(H70)-LEN(SUBSTITUTE(H70," ",""))))-1))))</f>
        <v/>
      </c>
      <c r="G70" s="59" t="str">
        <f t="shared" si="4"/>
        <v/>
      </c>
      <c r="H70" s="59" t="str">
        <f>IF(OR(G70="",G70=0,G70="0"),"",LEFT(G70,C72+1))</f>
        <v/>
      </c>
      <c r="I70" s="59"/>
      <c r="J70" s="142"/>
      <c r="K70" s="117" t="str">
        <f>IF(LEN(TRIM(L70))&gt;0,MAX(K13:K69)+1,"")</f>
        <v/>
      </c>
      <c r="L70" s="146"/>
      <c r="M70" s="142"/>
      <c r="N70" s="243"/>
      <c r="O70" s="6"/>
      <c r="P70" s="161" t="s">
        <v>206</v>
      </c>
      <c r="Q70" s="79"/>
      <c r="R70" s="79"/>
      <c r="S70" s="79"/>
      <c r="T70" s="79"/>
      <c r="U70" s="79"/>
      <c r="V70" s="79"/>
      <c r="X70" s="3">
        <v>1</v>
      </c>
    </row>
    <row r="71" spans="2:24" ht="15.75">
      <c r="B71" s="286"/>
      <c r="C71" s="70" t="str">
        <f>TRIM(SUBSTITUTE(SUBSTITUTE(SUBSTITUTE(SUBSTITUTE(SUBSTITUTE(SUBSTITUTE(SUBSTITUTE(SUBSTITUTE(SUBSTITUTE(CLEAN(IF(OR(LEFT(C70,1)="-",LEFT(C70,1)="="),MID(C70,2,99999),C70)),"—","-"),"–","-"),CHAR(160)," "),CHAR(9)," "),CHAR(13)," "),CHAR(10)," ")," "," ")," "," ")," "," "))</f>
        <v/>
      </c>
      <c r="D71" s="59" t="str" cm="1">
        <f t="array" ref="D71">IF(ROW()=ROW(D70),C73,INDEX(E70:E83,ROW()-ROW(D70)))</f>
        <v/>
      </c>
      <c r="E71" s="114" t="str">
        <f>IF(OR(D71="",C72="",C72&lt;=0,F71=""),"",TRIM(MID(D71,LEN(F71)+1+IF(MID(D71,LEN(F71)+1,1)=" ",1,0),99999)))</f>
        <v/>
      </c>
      <c r="F71" s="59" t="str">
        <f>IF(OR(G71="",G71=0,G71="0"),"",IF(LEN(G71)&lt;=C72,G71,IF(LEN(SUBSTITUTE(H71," ",""))=C72+1,LEFT(G71,C72),LEFT(G71,FIND("§",SUBSTITUTE(H71," ","§",LEN(H71)-LEN(SUBSTITUTE(H71," ",""))))-1))))</f>
        <v/>
      </c>
      <c r="G71" s="59" t="str">
        <f t="shared" si="4"/>
        <v/>
      </c>
      <c r="H71" s="59" t="str">
        <f>IF(OR(G71="",G71=0,G71="0"),"",LEFT(G71,C72+1))</f>
        <v/>
      </c>
      <c r="I71" s="59"/>
      <c r="J71" s="142"/>
      <c r="K71" s="117" t="str">
        <f>IF(LEN(TRIM(L71))&gt;0,MAX(K13:K70)+1,"")</f>
        <v/>
      </c>
      <c r="L71" s="146"/>
      <c r="M71" s="142"/>
      <c r="N71" s="243"/>
      <c r="O71" s="6"/>
      <c r="P71" s="162" t="s">
        <v>207</v>
      </c>
      <c r="Q71" s="79"/>
      <c r="R71" s="79"/>
      <c r="S71" s="79"/>
      <c r="T71" s="79"/>
      <c r="U71" s="79"/>
      <c r="V71" s="79"/>
      <c r="X71" s="3">
        <v>1</v>
      </c>
    </row>
    <row r="72" spans="2:24" ht="15.75">
      <c r="B72" s="286"/>
      <c r="C72" s="121">
        <f>C11</f>
        <v>120</v>
      </c>
      <c r="D72" s="59" t="str" cm="1">
        <f t="array" ref="D72">IF(ROW()=ROW(D70),C73,INDEX(E70:E83,ROW()-ROW(D70)))</f>
        <v/>
      </c>
      <c r="E72" s="114" t="str">
        <f>IF(OR(D72="",C72="",C72&lt;=0,F72=""),"",TRIM(MID(D72,LEN(F72)+1+IF(MID(D72,LEN(F72)+1,1)=" ",1,0),99999)))</f>
        <v/>
      </c>
      <c r="F72" s="59" t="str">
        <f>IF(OR(G72="",G72=0,G72="0"),"",IF(LEN(G72)&lt;=C72,G72,IF(LEN(SUBSTITUTE(H72," ",""))=C72+1,LEFT(G72,C72),LEFT(G72,FIND("§",SUBSTITUTE(H72," ","§",LEN(H72)-LEN(SUBSTITUTE(H72," ",""))))-1))))</f>
        <v/>
      </c>
      <c r="G72" s="59" t="str">
        <f t="shared" si="4"/>
        <v/>
      </c>
      <c r="H72" s="59" t="str">
        <f>IF(OR(G72="",G72=0,G72="0"),"",LEFT(G72,C72+1))</f>
        <v/>
      </c>
      <c r="I72" s="59"/>
      <c r="J72" s="142"/>
      <c r="K72" s="117" t="str">
        <f>IF(LEN(TRIM(L72))&gt;0,MAX(K13:K71)+1,"")</f>
        <v/>
      </c>
      <c r="L72" s="146"/>
      <c r="M72" s="142"/>
      <c r="N72" s="243"/>
      <c r="O72" s="6"/>
      <c r="P72" s="162" t="s">
        <v>208</v>
      </c>
      <c r="Q72" s="79"/>
      <c r="R72" s="79"/>
      <c r="S72" s="79"/>
      <c r="T72" s="79"/>
      <c r="U72" s="79"/>
      <c r="V72" s="79"/>
      <c r="X72" s="3">
        <v>1</v>
      </c>
    </row>
    <row r="73" spans="2:24" ht="15.75">
      <c r="B73" s="286"/>
      <c r="C73" s="70" t="str">
        <f>IF(UPPER(TRIM(C12))="X",C77,C71)</f>
        <v/>
      </c>
      <c r="D73" s="59" t="str" cm="1">
        <f t="array" ref="D73">IF(ROW()=ROW(D70),C73,INDEX(E70:E83,ROW()-ROW(D70)))</f>
        <v/>
      </c>
      <c r="E73" s="114" t="str">
        <f>IF(OR(D73="",C72="",C72&lt;=0,F73=""),"",TRIM(MID(D73,LEN(F73)+1+IF(MID(D73,LEN(F73)+1,1)=" ",1,0),99999)))</f>
        <v/>
      </c>
      <c r="F73" s="59" t="str">
        <f>IF(OR(G73="",G73=0,G73="0"),"",IF(LEN(G73)&lt;=C72,G73,IF(LEN(SUBSTITUTE(H73," ",""))=C72+1,LEFT(G73,C72),LEFT(G73,FIND("§",SUBSTITUTE(H73," ","§",LEN(H73)-LEN(SUBSTITUTE(H73," ",""))))-1))))</f>
        <v/>
      </c>
      <c r="G73" s="59" t="str">
        <f t="shared" si="4"/>
        <v/>
      </c>
      <c r="H73" s="59" t="str">
        <f>IF(OR(G73="",G73=0,G73="0"),"",LEFT(G73,C72+1))</f>
        <v/>
      </c>
      <c r="I73" s="59"/>
      <c r="J73" s="142"/>
      <c r="K73" s="117" t="str">
        <f>IF(LEN(TRIM(L73))&gt;0,MAX(K13:K72)+1,"")</f>
        <v/>
      </c>
      <c r="L73" s="146"/>
      <c r="M73" s="142"/>
      <c r="N73" s="243"/>
      <c r="O73" s="6"/>
      <c r="P73" s="162"/>
      <c r="Q73" s="79"/>
      <c r="R73" s="79"/>
      <c r="S73" s="79"/>
      <c r="T73" s="79"/>
      <c r="U73" s="79"/>
      <c r="V73" s="79"/>
      <c r="X73" s="3">
        <v>1</v>
      </c>
    </row>
    <row r="74" spans="2:24" ht="15.75">
      <c r="B74" s="286"/>
      <c r="C74" s="123" t="str">
        <f>TRIM(SUBSTITUTE(SUBSTITUTE(SUBSTITUTE(SUBSTITUTE(SUBSTITUTE(SUBSTITUTE(SUBSTITUTE(SUBSTITUTE(SUBSTITUTE(SUBSTITUTE(C71,","," "),";"," "),":"," "),"!"," "),"?"," "),"…"," "),"»"," "),"«"," "),"/"," "),"."," "))</f>
        <v/>
      </c>
      <c r="D74" s="59" t="str" cm="1">
        <f t="array" ref="D74">IF(ROW()=ROW(D70),C73,INDEX(E70:E83,ROW()-ROW(D70)))</f>
        <v/>
      </c>
      <c r="E74" s="114" t="str">
        <f>IF(OR(D74="",C72="",C72&lt;=0,F74=""),"",TRIM(MID(D74,LEN(F74)+1+IF(MID(D74,LEN(F74)+1,1)=" ",1,0),99999)))</f>
        <v/>
      </c>
      <c r="F74" s="59" t="str">
        <f>IF(OR(G74="",G74=0,G74="0"),"",IF(LEN(G74)&lt;=C72,G74,IF(LEN(SUBSTITUTE(H74," ",""))=C72+1,LEFT(G74,C72),LEFT(G74,FIND("§",SUBSTITUTE(H74," ","§",LEN(H74)-LEN(SUBSTITUTE(H74," ",""))))-1))))</f>
        <v/>
      </c>
      <c r="G74" s="59" t="str">
        <f t="shared" si="4"/>
        <v/>
      </c>
      <c r="H74" s="59" t="str">
        <f>IF(OR(G74="",G74=0,G74="0"),"",LEFT(G74,C72+1))</f>
        <v/>
      </c>
      <c r="I74" s="59"/>
      <c r="J74" s="142"/>
      <c r="K74" s="117" t="str">
        <f>IF(LEN(TRIM(L74))&gt;0,MAX(K13:K73)+1,"")</f>
        <v/>
      </c>
      <c r="L74" s="146"/>
      <c r="M74" s="142"/>
      <c r="N74" s="243"/>
      <c r="O74" s="6"/>
      <c r="P74" s="160" t="s">
        <v>209</v>
      </c>
      <c r="Q74" s="79"/>
      <c r="R74" s="79"/>
      <c r="S74" s="79"/>
      <c r="T74" s="79"/>
      <c r="U74" s="79"/>
      <c r="V74" s="79"/>
      <c r="X74" s="3">
        <v>1</v>
      </c>
    </row>
    <row r="75" spans="2:24" ht="15.75">
      <c r="B75" s="286"/>
      <c r="C75" s="59" t="str">
        <f>TRIM(SUBSTITUTE(SUBSTITUTE(SUBSTITUTE(SUBSTITUTE(SUBSTITUTE(SUBSTITUTE(SUBSTITUTE(SUBSTITUTE(C74,"("," "),")"," "),CHAR(34)," "),"-"," "),"_"," "),"&lt;"," "),"&gt;"," "),"="," "))</f>
        <v/>
      </c>
      <c r="D75" s="59" t="str" cm="1">
        <f t="array" ref="D75">IF(ROW()=ROW(D70),C73,INDEX(E70:E83,ROW()-ROW(D70)))</f>
        <v/>
      </c>
      <c r="E75" s="114" t="str">
        <f>IF(OR(D75="",C72="",C72&lt;=0,F75=""),"",TRIM(MID(D75,LEN(F75)+1+IF(MID(D75,LEN(F75)+1,1)=" ",1,0),99999)))</f>
        <v/>
      </c>
      <c r="F75" s="59" t="str">
        <f>IF(OR(G75="",G75=0,G75="0"),"",IF(LEN(G75)&lt;=C72,G75,IF(LEN(SUBSTITUTE(H75," ",""))=C72+1,LEFT(G75,C72),LEFT(G75,FIND("§",SUBSTITUTE(H75," ","§",LEN(H75)-LEN(SUBSTITUTE(H75," ",""))))-1))))</f>
        <v/>
      </c>
      <c r="G75" s="59" t="str">
        <f t="shared" si="4"/>
        <v/>
      </c>
      <c r="H75" s="59" t="str">
        <f>IF(OR(G75="",G75=0,G75="0"),"",LEFT(G75,C72+1))</f>
        <v/>
      </c>
      <c r="I75" s="59"/>
      <c r="J75" s="142"/>
      <c r="K75" s="117" t="str">
        <f>IF(LEN(TRIM(L75))&gt;0,MAX(K13:K74)+1,"")</f>
        <v/>
      </c>
      <c r="L75" s="146"/>
      <c r="M75" s="142"/>
      <c r="N75" s="243"/>
      <c r="O75" s="6"/>
      <c r="P75" s="162" t="s">
        <v>210</v>
      </c>
      <c r="Q75" s="79"/>
      <c r="R75" s="79"/>
      <c r="S75" s="79"/>
      <c r="T75" s="79"/>
      <c r="U75" s="79"/>
      <c r="V75" s="79"/>
      <c r="X75" s="3">
        <v>1</v>
      </c>
    </row>
    <row r="76" spans="2:24" ht="15.75">
      <c r="B76" s="286"/>
      <c r="C76" s="70" t="str">
        <f>TRIM(SUBSTITUTE(SUBSTITUTE(SUBSTITUTE(SUBSTITUTE(C75,"►"," "),"▼"," "),"▲"," "),"◄"," "))</f>
        <v/>
      </c>
      <c r="D76" s="59" t="str" cm="1">
        <f t="array" ref="D76">IF(ROW()=ROW(D70),C73,INDEX(E70:E83,ROW()-ROW(D70)))</f>
        <v/>
      </c>
      <c r="E76" s="114" t="str">
        <f>IF(OR(D76="",C72="",C72&lt;=0,F76=""),"",TRIM(MID(D76,LEN(F76)+1+IF(MID(D76,LEN(F76)+1,1)=" ",1,0),99999)))</f>
        <v/>
      </c>
      <c r="F76" s="59" t="str">
        <f>IF(OR(G76="",G76=0,G76="0"),"",IF(LEN(G76)&lt;=C72,G76,IF(LEN(SUBSTITUTE(H76," ",""))=C72+1,LEFT(G76,C72),LEFT(G76,FIND("§",SUBSTITUTE(H76," ","§",LEN(H76)-LEN(SUBSTITUTE(H76," ",""))))-1))))</f>
        <v/>
      </c>
      <c r="G76" s="59" t="str">
        <f t="shared" si="4"/>
        <v/>
      </c>
      <c r="H76" s="59" t="str">
        <f>IF(OR(G76="",G76=0,G76="0"),"",LEFT(G76,C72+1))</f>
        <v/>
      </c>
      <c r="I76" s="59"/>
      <c r="J76" s="142"/>
      <c r="K76" s="117" t="str">
        <f>IF(LEN(TRIM(L76))&gt;0,MAX(K13:K75)+1,"")</f>
        <v/>
      </c>
      <c r="L76" s="146"/>
      <c r="M76" s="142"/>
      <c r="N76" s="243"/>
      <c r="O76" s="6"/>
      <c r="P76" s="79"/>
      <c r="Q76" s="79"/>
      <c r="R76" s="79"/>
      <c r="S76" s="79"/>
      <c r="T76" s="79"/>
      <c r="U76" s="79"/>
      <c r="V76" s="79"/>
      <c r="X76" s="3">
        <v>1</v>
      </c>
    </row>
    <row r="77" spans="2:24" ht="15.75">
      <c r="B77" s="286"/>
      <c r="C77" s="70" t="str">
        <f>TRIM(SUBSTITUTE(SUBSTITUTE(C76,"“"," "),"”"," "))</f>
        <v/>
      </c>
      <c r="D77" s="59" t="str" cm="1">
        <f t="array" ref="D77">IF(ROW()=ROW(D70),C73,INDEX(E70:E83,ROW()-ROW(D70)))</f>
        <v/>
      </c>
      <c r="E77" s="114" t="str">
        <f>IF(OR(D77="",C72="",C72&lt;=0,F77=""),"",TRIM(MID(D77,LEN(F77)+1+IF(MID(D77,LEN(F77)+1,1)=" ",1,0),99999)))</f>
        <v/>
      </c>
      <c r="F77" s="59" t="str">
        <f>IF(OR(G77="",G77=0,G77="0"),"",IF(LEN(G77)&lt;=C72,G77,IF(LEN(SUBSTITUTE(H77," ",""))=C72+1,LEFT(G77,C72),LEFT(G77,FIND("§",SUBSTITUTE(H77," ","§",LEN(H77)-LEN(SUBSTITUTE(H77," ",""))))-1))))</f>
        <v/>
      </c>
      <c r="G77" s="59" t="str">
        <f t="shared" si="4"/>
        <v/>
      </c>
      <c r="H77" s="59" t="str">
        <f>IF(OR(G77="",G77=0,G77="0"),"",LEFT(G77,C72+1))</f>
        <v/>
      </c>
      <c r="I77" s="59"/>
      <c r="J77" s="142"/>
      <c r="K77" s="117" t="str">
        <f>IF(LEN(TRIM(L77))&gt;0,MAX(K13:K76)+1,"")</f>
        <v/>
      </c>
      <c r="L77" s="146"/>
      <c r="M77" s="142"/>
      <c r="N77" s="243"/>
      <c r="O77" s="6"/>
      <c r="P77" s="160" t="s">
        <v>211</v>
      </c>
      <c r="Q77" s="79"/>
      <c r="R77" s="79"/>
      <c r="S77" s="79"/>
      <c r="T77" s="79"/>
      <c r="U77" s="79"/>
      <c r="V77" s="79"/>
      <c r="X77" s="3">
        <v>1</v>
      </c>
    </row>
    <row r="78" spans="2:24" ht="15.75">
      <c r="B78" s="286"/>
      <c r="C78" s="70"/>
      <c r="D78" s="59" t="str" cm="1">
        <f t="array" ref="D78">IF(ROW()=ROW(D70),C73,INDEX(E70:E83,ROW()-ROW(D70)))</f>
        <v/>
      </c>
      <c r="E78" s="114" t="str">
        <f>IF(OR(D78="",C72="",C72&lt;=0,F78=""),"",TRIM(MID(D78,LEN(F78)+1+IF(MID(D78,LEN(F78)+1,1)=" ",1,0),99999)))</f>
        <v/>
      </c>
      <c r="F78" s="59" t="str">
        <f>IF(OR(G78="",G78=0,G78="0"),"",IF(LEN(G78)&lt;=C72,G78,IF(LEN(SUBSTITUTE(H78," ",""))=C72+1,LEFT(G78,C72),LEFT(G78,FIND("§",SUBSTITUTE(H78," ","§",LEN(H78)-LEN(SUBSTITUTE(H78," ",""))))-1))))</f>
        <v/>
      </c>
      <c r="G78" s="59" t="str">
        <f t="shared" ref="G78:G141" si="9">IF(OR(D78="",D78=0),"",TRIM(SUBSTITUTE(SUBSTITUTE(D78,CHAR(160)," "),CHAR(10)," ")))</f>
        <v/>
      </c>
      <c r="H78" s="59" t="str">
        <f>IF(OR(G78="",G78=0,G78="0"),"",LEFT(G78,C72+1))</f>
        <v/>
      </c>
      <c r="I78" s="59"/>
      <c r="J78" s="142"/>
      <c r="K78" s="117" t="str">
        <f>IF(LEN(TRIM(L78))&gt;0,MAX(K13:K77)+1,"")</f>
        <v/>
      </c>
      <c r="L78" s="146"/>
      <c r="M78" s="142"/>
      <c r="N78" s="243"/>
      <c r="O78" s="6"/>
      <c r="P78" s="161" t="s">
        <v>212</v>
      </c>
      <c r="Q78" s="79"/>
      <c r="R78" s="79"/>
      <c r="S78" s="79"/>
      <c r="T78" s="79"/>
      <c r="U78" s="79"/>
      <c r="V78" s="79"/>
      <c r="X78" s="3">
        <v>1</v>
      </c>
    </row>
    <row r="79" spans="2:24" ht="15.75">
      <c r="B79" s="286"/>
      <c r="C79" s="70"/>
      <c r="D79" s="59" t="str" cm="1">
        <f t="array" ref="D79">IF(ROW()=ROW(D70),C73,INDEX(E70:E83,ROW()-ROW(D70)))</f>
        <v/>
      </c>
      <c r="E79" s="114" t="str">
        <f>IF(OR(D79="",C72="",C72&lt;=0,F79=""),"",TRIM(MID(D79,LEN(F79)+1+IF(MID(D79,LEN(F79)+1,1)=" ",1,0),99999)))</f>
        <v/>
      </c>
      <c r="F79" s="59" t="str">
        <f>IF(OR(G79="",G79=0,G79="0"),"",IF(LEN(G79)&lt;=C72,G79,IF(LEN(SUBSTITUTE(H79," ",""))=C72+1,LEFT(G79,C72),LEFT(G79,FIND("§",SUBSTITUTE(H79," ","§",LEN(H79)-LEN(SUBSTITUTE(H79," ",""))))-1))))</f>
        <v/>
      </c>
      <c r="G79" s="59" t="str">
        <f t="shared" si="9"/>
        <v/>
      </c>
      <c r="H79" s="59" t="str">
        <f>IF(OR(G79="",G79=0,G79="0"),"",LEFT(G79,C72+1))</f>
        <v/>
      </c>
      <c r="I79" s="59"/>
      <c r="J79" s="142"/>
      <c r="K79" s="117" t="str">
        <f>IF(LEN(TRIM(L79))&gt;0,MAX(K13:K78)+1,"")</f>
        <v/>
      </c>
      <c r="L79" s="146"/>
      <c r="M79" s="142"/>
      <c r="N79" s="243"/>
      <c r="O79" s="6"/>
      <c r="P79" s="161" t="s">
        <v>213</v>
      </c>
      <c r="Q79" s="79"/>
      <c r="R79" s="79"/>
      <c r="S79" s="79"/>
      <c r="T79" s="79"/>
      <c r="U79" s="79"/>
      <c r="V79" s="79"/>
      <c r="X79" s="3">
        <v>1</v>
      </c>
    </row>
    <row r="80" spans="2:24" ht="15.75">
      <c r="B80" s="286"/>
      <c r="C80" s="70"/>
      <c r="D80" s="59" t="str" cm="1">
        <f t="array" ref="D80">IF(ROW()=ROW(D70),C73,INDEX(E70:E83,ROW()-ROW(D70)))</f>
        <v/>
      </c>
      <c r="E80" s="114" t="str">
        <f>IF(OR(D80="",C72="",C72&lt;=0,F80=""),"",TRIM(MID(D80,LEN(F80)+1+IF(MID(D80,LEN(F80)+1,1)=" ",1,0),99999)))</f>
        <v/>
      </c>
      <c r="F80" s="59" t="str">
        <f>IF(OR(G80="",G80=0,G80="0"),"",IF(LEN(G80)&lt;=C72,G80,IF(LEN(SUBSTITUTE(H80," ",""))=C72+1,LEFT(G80,C72),LEFT(G80,FIND("§",SUBSTITUTE(H80," ","§",LEN(H80)-LEN(SUBSTITUTE(H80," ",""))))-1))))</f>
        <v/>
      </c>
      <c r="G80" s="59" t="str">
        <f t="shared" si="9"/>
        <v/>
      </c>
      <c r="H80" s="59" t="str">
        <f>IF(OR(G80="",G80=0,G80="0"),"",LEFT(G80,C72+1))</f>
        <v/>
      </c>
      <c r="I80" s="59"/>
      <c r="J80" s="142"/>
      <c r="K80" s="117" t="str">
        <f>IF(LEN(TRIM(L80))&gt;0,MAX(K13:K79)+1,"")</f>
        <v/>
      </c>
      <c r="L80" s="146"/>
      <c r="M80" s="142"/>
      <c r="N80" s="243"/>
      <c r="O80" s="6"/>
      <c r="P80" s="162" t="s">
        <v>214</v>
      </c>
      <c r="Q80" s="79"/>
      <c r="R80" s="79"/>
      <c r="S80" s="79"/>
      <c r="T80" s="79"/>
      <c r="U80" s="79"/>
      <c r="V80" s="79"/>
      <c r="X80" s="3">
        <v>1</v>
      </c>
    </row>
    <row r="81" spans="2:24" ht="15.75">
      <c r="B81" s="286"/>
      <c r="C81" s="70"/>
      <c r="D81" s="59" t="str" cm="1">
        <f t="array" ref="D81">IF(ROW()=ROW(D70),C73,INDEX(E70:E83,ROW()-ROW(D70)))</f>
        <v/>
      </c>
      <c r="E81" s="114" t="str">
        <f>IF(OR(D81="",C72="",C72&lt;=0,F81=""),"",TRIM(MID(D81,LEN(F81)+1+IF(MID(D81,LEN(F81)+1,1)=" ",1,0),99999)))</f>
        <v/>
      </c>
      <c r="F81" s="59" t="str">
        <f>IF(OR(G81="",G81=0,G81="0"),"",IF(LEN(G81)&lt;=C72,G81,IF(LEN(SUBSTITUTE(H81," ",""))=C72+1,LEFT(G81,C72),LEFT(G81,FIND("§",SUBSTITUTE(H81," ","§",LEN(H81)-LEN(SUBSTITUTE(H81," ",""))))-1))))</f>
        <v/>
      </c>
      <c r="G81" s="59" t="str">
        <f t="shared" si="9"/>
        <v/>
      </c>
      <c r="H81" s="59" t="str">
        <f>IF(OR(G81="",G81=0,G81="0"),"",LEFT(G81,C72+1))</f>
        <v/>
      </c>
      <c r="I81" s="59"/>
      <c r="J81" s="142"/>
      <c r="K81" s="117" t="str">
        <f>IF(LEN(TRIM(L81))&gt;0,MAX(K13:K80)+1,"")</f>
        <v/>
      </c>
      <c r="L81" s="146"/>
      <c r="M81" s="142"/>
      <c r="N81" s="243"/>
      <c r="O81" s="6"/>
      <c r="P81" s="162" t="s">
        <v>215</v>
      </c>
      <c r="Q81" s="79"/>
      <c r="R81" s="79"/>
      <c r="S81" s="79"/>
      <c r="T81" s="79"/>
      <c r="U81" s="79"/>
      <c r="V81" s="79"/>
      <c r="X81" s="3">
        <v>1</v>
      </c>
    </row>
    <row r="82" spans="2:24" ht="15.75">
      <c r="B82" s="286"/>
      <c r="C82" s="70"/>
      <c r="D82" s="59" t="str" cm="1">
        <f t="array" ref="D82">IF(ROW()=ROW(D70),C73,INDEX(E70:E83,ROW()-ROW(D70)))</f>
        <v/>
      </c>
      <c r="E82" s="114" t="str">
        <f>IF(OR(D82="",C72="",C72&lt;=0,F82=""),"",TRIM(MID(D82,LEN(F82)+1+IF(MID(D82,LEN(F82)+1,1)=" ",1,0),99999)))</f>
        <v/>
      </c>
      <c r="F82" s="59" t="str">
        <f>IF(OR(G82="",G82=0,G82="0"),"",IF(LEN(G82)&lt;=C72,G82,IF(LEN(SUBSTITUTE(H82," ",""))=C72+1,LEFT(G82,C72),LEFT(G82,FIND("§",SUBSTITUTE(H82," ","§",LEN(H82)-LEN(SUBSTITUTE(H82," ",""))))-1))))</f>
        <v/>
      </c>
      <c r="G82" s="59" t="str">
        <f t="shared" si="9"/>
        <v/>
      </c>
      <c r="H82" s="59" t="str">
        <f>IF(OR(G82="",G82=0,G82="0"),"",LEFT(G82,C72+1))</f>
        <v/>
      </c>
      <c r="I82" s="59"/>
      <c r="J82" s="142"/>
      <c r="K82" s="117" t="str">
        <f>IF(LEN(TRIM(L82))&gt;0,MAX(K13:K81)+1,"")</f>
        <v/>
      </c>
      <c r="L82" s="146"/>
      <c r="M82" s="142"/>
      <c r="N82" s="243"/>
      <c r="O82" s="6"/>
      <c r="P82" s="79"/>
      <c r="Q82" s="79"/>
      <c r="R82" s="79"/>
      <c r="S82" s="79"/>
      <c r="T82" s="79"/>
      <c r="U82" s="79"/>
      <c r="V82" s="79"/>
      <c r="X82" s="3">
        <v>1</v>
      </c>
    </row>
    <row r="83" spans="2:24" ht="15.75">
      <c r="B83" s="286"/>
      <c r="C83" s="70"/>
      <c r="D83" s="59" t="str" cm="1">
        <f t="array" ref="D83">IF(ROW()=ROW(D70),C73,INDEX(E70:E83,ROW()-ROW(D70)))</f>
        <v/>
      </c>
      <c r="E83" s="114" t="str">
        <f>IF(OR(D83="",C72="",C72&lt;=0,F83=""),"",TRIM(MID(D83,LEN(F83)+1+IF(MID(D83,LEN(F83)+1,1)=" ",1,0),99999)))</f>
        <v/>
      </c>
      <c r="F83" s="59" t="str">
        <f>IF(OR(G83="",G83=0,G83="0"),"",IF(LEN(G83)&lt;=C72,G83,IF(LEN(SUBSTITUTE(H83," ",""))=C72+1,LEFT(G83,C72),LEFT(G83,FIND("§",SUBSTITUTE(H83," ","§",LEN(H83)-LEN(SUBSTITUTE(H83," ",""))))-1))))</f>
        <v/>
      </c>
      <c r="G83" s="59" t="str">
        <f t="shared" si="9"/>
        <v/>
      </c>
      <c r="H83" s="59" t="str">
        <f>IF(OR(G83="",G83=0,G83="0"),"",LEFT(G83,C72+1))</f>
        <v/>
      </c>
      <c r="I83" s="59"/>
      <c r="J83" s="142"/>
      <c r="K83" s="117" t="str">
        <f>IF(LEN(TRIM(L83))&gt;0,MAX(K13:K82)+1,"")</f>
        <v/>
      </c>
      <c r="L83" s="146"/>
      <c r="M83" s="142"/>
      <c r="N83" s="243"/>
      <c r="O83" s="6"/>
      <c r="P83" s="160" t="s">
        <v>216</v>
      </c>
      <c r="Q83" s="79"/>
      <c r="R83" s="79"/>
      <c r="S83" s="79"/>
      <c r="T83" s="79"/>
      <c r="U83" s="79"/>
      <c r="V83" s="79"/>
      <c r="X83" s="3">
        <v>1</v>
      </c>
    </row>
    <row r="84" spans="2:24" ht="15.75">
      <c r="B84" s="286"/>
      <c r="C84" s="113" t="str">
        <f>IF(TRIM(SUBSTITUTE(J19,CHAR(160),""))="","",J19)</f>
        <v/>
      </c>
      <c r="D84" s="59" t="str" cm="1">
        <f t="array" ref="D84">IF(ROW()=ROW(D84),C87,INDEX(E84:E97,ROW()-ROW(D84)))</f>
        <v/>
      </c>
      <c r="E84" s="114" t="str">
        <f>IF(OR(D84="",C86="",C86&lt;=0,F84=""),"",TRIM(MID(D84,LEN(F84)+1+IF(MID(D84,LEN(F84)+1,1)=" ",1,0),99999)))</f>
        <v/>
      </c>
      <c r="F84" s="59" t="str">
        <f>IF(OR(G84="",G84=0,G84="0"),"",IF(LEN(G84)&lt;=C86,G84,IF(LEN(SUBSTITUTE(H84," ",""))=C86+1,LEFT(G84,C86),LEFT(G84,FIND("§",SUBSTITUTE(H84," ","§",LEN(H84)-LEN(SUBSTITUTE(H84," ",""))))-1))))</f>
        <v/>
      </c>
      <c r="G84" s="59" t="str">
        <f t="shared" si="9"/>
        <v/>
      </c>
      <c r="H84" s="59" t="str">
        <f>IF(OR(G84="",G84=0,G84="0"),"",LEFT(G84,C86+1))</f>
        <v/>
      </c>
      <c r="I84" s="59"/>
      <c r="J84" s="142"/>
      <c r="K84" s="117" t="str">
        <f>IF(LEN(TRIM(L84))&gt;0,MAX(K13:K83)+1,"")</f>
        <v/>
      </c>
      <c r="L84" s="146"/>
      <c r="M84" s="142"/>
      <c r="N84" s="243"/>
      <c r="O84" s="6"/>
      <c r="P84" s="161" t="s">
        <v>217</v>
      </c>
      <c r="Q84" s="79"/>
      <c r="R84" s="79"/>
      <c r="S84" s="79"/>
      <c r="T84" s="79"/>
      <c r="U84" s="79"/>
      <c r="V84" s="79"/>
      <c r="X84" s="3">
        <v>1</v>
      </c>
    </row>
    <row r="85" spans="2:24" ht="15.75">
      <c r="B85" s="286"/>
      <c r="C85" s="70" t="str">
        <f>TRIM(SUBSTITUTE(SUBSTITUTE(SUBSTITUTE(SUBSTITUTE(SUBSTITUTE(SUBSTITUTE(SUBSTITUTE(SUBSTITUTE(SUBSTITUTE(CLEAN(IF(OR(LEFT(C84,1)="-",LEFT(C84,1)="="),MID(C84,2,99999),C84)),"—","-"),"–","-"),CHAR(160)," "),CHAR(9)," "),CHAR(13)," "),CHAR(10)," ")," "," ")," "," ")," "," "))</f>
        <v/>
      </c>
      <c r="D85" s="59" t="str" cm="1">
        <f t="array" ref="D85">IF(ROW()=ROW(D84),C87,INDEX(E84:E97,ROW()-ROW(D84)))</f>
        <v/>
      </c>
      <c r="E85" s="114" t="str">
        <f>IF(OR(D85="",C86="",C86&lt;=0,F85=""),"",TRIM(MID(D85,LEN(F85)+1+IF(MID(D85,LEN(F85)+1,1)=" ",1,0),99999)))</f>
        <v/>
      </c>
      <c r="F85" s="59" t="str">
        <f>IF(OR(G85="",G85=0,G85="0"),"",IF(LEN(G85)&lt;=C86,G85,IF(LEN(SUBSTITUTE(H85," ",""))=C86+1,LEFT(G85,C86),LEFT(G85,FIND("§",SUBSTITUTE(H85," ","§",LEN(H85)-LEN(SUBSTITUTE(H85," ",""))))-1))))</f>
        <v/>
      </c>
      <c r="G85" s="59" t="str">
        <f t="shared" si="9"/>
        <v/>
      </c>
      <c r="H85" s="59" t="str">
        <f>IF(OR(G85="",G85=0,G85="0"),"",LEFT(G85,C86+1))</f>
        <v/>
      </c>
      <c r="I85" s="59"/>
      <c r="J85" s="142"/>
      <c r="K85" s="117" t="str">
        <f>IF(LEN(TRIM(L85))&gt;0,MAX(K13:K84)+1,"")</f>
        <v/>
      </c>
      <c r="L85" s="146"/>
      <c r="M85" s="142"/>
      <c r="N85" s="243"/>
      <c r="O85" s="6"/>
      <c r="P85" s="161" t="s">
        <v>218</v>
      </c>
      <c r="Q85" s="79"/>
      <c r="R85" s="79"/>
      <c r="S85" s="79"/>
      <c r="T85" s="79"/>
      <c r="U85" s="79"/>
      <c r="V85" s="79"/>
      <c r="X85" s="3">
        <v>1</v>
      </c>
    </row>
    <row r="86" spans="2:24" ht="15.75">
      <c r="B86" s="286"/>
      <c r="C86" s="121">
        <f>C11</f>
        <v>120</v>
      </c>
      <c r="D86" s="59" t="str" cm="1">
        <f t="array" ref="D86">IF(ROW()=ROW(D84),C87,INDEX(E84:E97,ROW()-ROW(D84)))</f>
        <v/>
      </c>
      <c r="E86" s="114" t="str">
        <f>IF(OR(D86="",C86="",C86&lt;=0,F86=""),"",TRIM(MID(D86,LEN(F86)+1+IF(MID(D86,LEN(F86)+1,1)=" ",1,0),99999)))</f>
        <v/>
      </c>
      <c r="F86" s="59" t="str">
        <f>IF(OR(G86="",G86=0,G86="0"),"",IF(LEN(G86)&lt;=C86,G86,IF(LEN(SUBSTITUTE(H86," ",""))=C86+1,LEFT(G86,C86),LEFT(G86,FIND("§",SUBSTITUTE(H86," ","§",LEN(H86)-LEN(SUBSTITUTE(H86," ",""))))-1))))</f>
        <v/>
      </c>
      <c r="G86" s="59" t="str">
        <f t="shared" si="9"/>
        <v/>
      </c>
      <c r="H86" s="59" t="str">
        <f>IF(OR(G86="",G86=0,G86="0"),"",LEFT(G86,C86+1))</f>
        <v/>
      </c>
      <c r="I86" s="59"/>
      <c r="J86" s="142"/>
      <c r="K86" s="117" t="str">
        <f>IF(LEN(TRIM(L86))&gt;0,MAX(K13:K85)+1,"")</f>
        <v/>
      </c>
      <c r="L86" s="146"/>
      <c r="M86" s="142"/>
      <c r="N86" s="243"/>
      <c r="O86" s="6"/>
      <c r="P86" s="161" t="s">
        <v>219</v>
      </c>
      <c r="Q86" s="79"/>
      <c r="R86" s="79"/>
      <c r="S86" s="79"/>
      <c r="T86" s="79"/>
      <c r="U86" s="79"/>
      <c r="V86" s="79"/>
      <c r="X86" s="3">
        <v>1</v>
      </c>
    </row>
    <row r="87" spans="2:24" ht="15.75">
      <c r="B87" s="286"/>
      <c r="C87" s="70" t="str">
        <f>IF(UPPER(TRIM(C12))="X",C91,C85)</f>
        <v/>
      </c>
      <c r="D87" s="59" t="str" cm="1">
        <f t="array" ref="D87">IF(ROW()=ROW(D84),C87,INDEX(E84:E97,ROW()-ROW(D84)))</f>
        <v/>
      </c>
      <c r="E87" s="114" t="str">
        <f>IF(OR(D87="",C86="",C86&lt;=0,F87=""),"",TRIM(MID(D87,LEN(F87)+1+IF(MID(D87,LEN(F87)+1,1)=" ",1,0),99999)))</f>
        <v/>
      </c>
      <c r="F87" s="59" t="str">
        <f>IF(OR(G87="",G87=0,G87="0"),"",IF(LEN(G87)&lt;=C86,G87,IF(LEN(SUBSTITUTE(H87," ",""))=C86+1,LEFT(G87,C86),LEFT(G87,FIND("§",SUBSTITUTE(H87," ","§",LEN(H87)-LEN(SUBSTITUTE(H87," ",""))))-1))))</f>
        <v/>
      </c>
      <c r="G87" s="59" t="str">
        <f t="shared" si="9"/>
        <v/>
      </c>
      <c r="H87" s="59" t="str">
        <f>IF(OR(G87="",G87=0,G87="0"),"",LEFT(G87,C86+1))</f>
        <v/>
      </c>
      <c r="I87" s="59"/>
      <c r="J87" s="142"/>
      <c r="K87" s="117" t="str">
        <f>IF(LEN(TRIM(L87))&gt;0,MAX(K13:K86)+1,"")</f>
        <v/>
      </c>
      <c r="L87" s="146"/>
      <c r="M87" s="142"/>
      <c r="N87" s="243"/>
      <c r="O87" s="6"/>
      <c r="P87" s="161" t="s">
        <v>220</v>
      </c>
      <c r="Q87" s="79"/>
      <c r="R87" s="79"/>
      <c r="S87" s="79"/>
      <c r="T87" s="79"/>
      <c r="U87" s="79"/>
      <c r="V87" s="79"/>
      <c r="X87" s="3">
        <v>1</v>
      </c>
    </row>
    <row r="88" spans="2:24" ht="15.75">
      <c r="B88" s="286"/>
      <c r="C88" s="123" t="str">
        <f>TRIM(SUBSTITUTE(SUBSTITUTE(SUBSTITUTE(SUBSTITUTE(SUBSTITUTE(SUBSTITUTE(SUBSTITUTE(SUBSTITUTE(SUBSTITUTE(SUBSTITUTE(C85,","," "),";"," "),":"," "),"!"," "),"?"," "),"…"," "),"»"," "),"«"," "),"/"," "),"."," "))</f>
        <v/>
      </c>
      <c r="D88" s="59" t="str" cm="1">
        <f t="array" ref="D88">IF(ROW()=ROW(D84),C87,INDEX(E84:E97,ROW()-ROW(D84)))</f>
        <v/>
      </c>
      <c r="E88" s="114" t="str">
        <f>IF(OR(D88="",C86="",C86&lt;=0,F88=""),"",TRIM(MID(D88,LEN(F88)+1+IF(MID(D88,LEN(F88)+1,1)=" ",1,0),99999)))</f>
        <v/>
      </c>
      <c r="F88" s="59" t="str">
        <f>IF(OR(G88="",G88=0,G88="0"),"",IF(LEN(G88)&lt;=C86,G88,IF(LEN(SUBSTITUTE(H88," ",""))=C86+1,LEFT(G88,C86),LEFT(G88,FIND("§",SUBSTITUTE(H88," ","§",LEN(H88)-LEN(SUBSTITUTE(H88," ",""))))-1))))</f>
        <v/>
      </c>
      <c r="G88" s="59" t="str">
        <f t="shared" si="9"/>
        <v/>
      </c>
      <c r="H88" s="59" t="str">
        <f>IF(OR(G88="",G88=0,G88="0"),"",LEFT(G88,C86+1))</f>
        <v/>
      </c>
      <c r="I88" s="59"/>
      <c r="J88" s="142"/>
      <c r="K88" s="117" t="str">
        <f>IF(LEN(TRIM(L88))&gt;0,MAX(K13:K87)+1,"")</f>
        <v/>
      </c>
      <c r="L88" s="146"/>
      <c r="M88" s="142"/>
      <c r="N88" s="243"/>
      <c r="O88" s="6"/>
      <c r="P88" s="161" t="s">
        <v>221</v>
      </c>
      <c r="Q88" s="79"/>
      <c r="R88" s="79"/>
      <c r="S88" s="79"/>
      <c r="T88" s="79"/>
      <c r="U88" s="79"/>
      <c r="V88" s="79"/>
      <c r="X88" s="3">
        <v>1</v>
      </c>
    </row>
    <row r="89" spans="2:24" ht="15.75">
      <c r="B89" s="286"/>
      <c r="C89" s="59" t="str">
        <f>TRIM(SUBSTITUTE(SUBSTITUTE(SUBSTITUTE(SUBSTITUTE(SUBSTITUTE(SUBSTITUTE(SUBSTITUTE(SUBSTITUTE(C88,"("," "),")"," "),CHAR(34)," "),"-"," "),"_"," "),"&lt;"," "),"&gt;"," "),"="," "))</f>
        <v/>
      </c>
      <c r="D89" s="59" t="str" cm="1">
        <f t="array" ref="D89">IF(ROW()=ROW(D84),C87,INDEX(E84:E97,ROW()-ROW(D84)))</f>
        <v/>
      </c>
      <c r="E89" s="114" t="str">
        <f>IF(OR(D89="",C86="",C86&lt;=0,F89=""),"",TRIM(MID(D89,LEN(F89)+1+IF(MID(D89,LEN(F89)+1,1)=" ",1,0),99999)))</f>
        <v/>
      </c>
      <c r="F89" s="59" t="str">
        <f>IF(OR(G89="",G89=0,G89="0"),"",IF(LEN(G89)&lt;=C86,G89,IF(LEN(SUBSTITUTE(H89," ",""))=C86+1,LEFT(G89,C86),LEFT(G89,FIND("§",SUBSTITUTE(H89," ","§",LEN(H89)-LEN(SUBSTITUTE(H89," ",""))))-1))))</f>
        <v/>
      </c>
      <c r="G89" s="59" t="str">
        <f t="shared" si="9"/>
        <v/>
      </c>
      <c r="H89" s="59" t="str">
        <f>IF(OR(G89="",G89=0,G89="0"),"",LEFT(G89,C86+1))</f>
        <v/>
      </c>
      <c r="I89" s="59"/>
      <c r="J89" s="142"/>
      <c r="K89" s="117" t="str">
        <f>IF(LEN(TRIM(L89))&gt;0,MAX(K13:K88)+1,"")</f>
        <v/>
      </c>
      <c r="L89" s="146"/>
      <c r="M89" s="142"/>
      <c r="N89" s="243"/>
      <c r="O89" s="6"/>
      <c r="P89" s="161" t="s">
        <v>222</v>
      </c>
      <c r="Q89" s="79"/>
      <c r="R89" s="79"/>
      <c r="S89" s="79"/>
      <c r="T89" s="79"/>
      <c r="U89" s="79"/>
      <c r="V89" s="79"/>
      <c r="X89" s="3">
        <v>1</v>
      </c>
    </row>
    <row r="90" spans="2:24" ht="15.75">
      <c r="B90" s="286"/>
      <c r="C90" s="70" t="str">
        <f>TRIM(SUBSTITUTE(SUBSTITUTE(SUBSTITUTE(SUBSTITUTE(C89,"►"," "),"▼"," "),"▲"," "),"◄"," "))</f>
        <v/>
      </c>
      <c r="D90" s="59" t="str" cm="1">
        <f t="array" ref="D90">IF(ROW()=ROW(D84),C87,INDEX(E84:E97,ROW()-ROW(D84)))</f>
        <v/>
      </c>
      <c r="E90" s="114" t="str">
        <f>IF(OR(D90="",C86="",C86&lt;=0,F90=""),"",TRIM(MID(D90,LEN(F90)+1+IF(MID(D90,LEN(F90)+1,1)=" ",1,0),99999)))</f>
        <v/>
      </c>
      <c r="F90" s="59" t="str">
        <f>IF(OR(G90="",G90=0,G90="0"),"",IF(LEN(G90)&lt;=C86,G90,IF(LEN(SUBSTITUTE(H90," ",""))=C86+1,LEFT(G90,C86),LEFT(G90,FIND("§",SUBSTITUTE(H90," ","§",LEN(H90)-LEN(SUBSTITUTE(H90," ",""))))-1))))</f>
        <v/>
      </c>
      <c r="G90" s="59" t="str">
        <f t="shared" si="9"/>
        <v/>
      </c>
      <c r="H90" s="59" t="str">
        <f>IF(OR(G90="",G90=0,G90="0"),"",LEFT(G90,C86+1))</f>
        <v/>
      </c>
      <c r="I90" s="59"/>
      <c r="J90" s="142"/>
      <c r="K90" s="117" t="str">
        <f>IF(LEN(TRIM(L90))&gt;0,MAX(K13:K89)+1,"")</f>
        <v/>
      </c>
      <c r="L90" s="146"/>
      <c r="M90" s="142"/>
      <c r="N90" s="243"/>
      <c r="O90" s="6"/>
      <c r="P90" s="161" t="s">
        <v>223</v>
      </c>
      <c r="Q90" s="79"/>
      <c r="R90" s="79"/>
      <c r="S90" s="79"/>
      <c r="T90" s="79"/>
      <c r="U90" s="79"/>
      <c r="V90" s="79"/>
      <c r="X90" s="3">
        <v>1</v>
      </c>
    </row>
    <row r="91" spans="2:24" ht="15.75">
      <c r="B91" s="286"/>
      <c r="C91" s="70" t="str">
        <f>TRIM(SUBSTITUTE(SUBSTITUTE(C90,"“"," "),"”"," "))</f>
        <v/>
      </c>
      <c r="D91" s="59" t="str" cm="1">
        <f t="array" ref="D91">IF(ROW()=ROW(D84),C87,INDEX(E84:E97,ROW()-ROW(D84)))</f>
        <v/>
      </c>
      <c r="E91" s="114" t="str">
        <f>IF(OR(D91="",C86="",C86&lt;=0,F91=""),"",TRIM(MID(D91,LEN(F91)+1+IF(MID(D91,LEN(F91)+1,1)=" ",1,0),99999)))</f>
        <v/>
      </c>
      <c r="F91" s="59" t="str">
        <f>IF(OR(G91="",G91=0,G91="0"),"",IF(LEN(G91)&lt;=C86,G91,IF(LEN(SUBSTITUTE(H91," ",""))=C86+1,LEFT(G91,C86),LEFT(G91,FIND("§",SUBSTITUTE(H91," ","§",LEN(H91)-LEN(SUBSTITUTE(H91," ",""))))-1))))</f>
        <v/>
      </c>
      <c r="G91" s="59" t="str">
        <f t="shared" si="9"/>
        <v/>
      </c>
      <c r="H91" s="59" t="str">
        <f>IF(OR(G91="",G91=0,G91="0"),"",LEFT(G91,C86+1))</f>
        <v/>
      </c>
      <c r="I91" s="59"/>
      <c r="J91" s="142"/>
      <c r="K91" s="117" t="str">
        <f>IF(LEN(TRIM(L91))&gt;0,MAX(K13:K90)+1,"")</f>
        <v/>
      </c>
      <c r="L91" s="146"/>
      <c r="M91" s="142"/>
      <c r="N91" s="243"/>
      <c r="O91" s="6"/>
      <c r="P91" s="79"/>
      <c r="Q91" s="79"/>
      <c r="R91" s="79"/>
      <c r="S91" s="79"/>
      <c r="T91" s="79"/>
      <c r="U91" s="79"/>
      <c r="V91" s="79"/>
      <c r="X91" s="3">
        <v>1</v>
      </c>
    </row>
    <row r="92" spans="2:24" ht="15.75">
      <c r="B92" s="286"/>
      <c r="C92" s="70"/>
      <c r="D92" s="59" t="str" cm="1">
        <f t="array" ref="D92">IF(ROW()=ROW(D84),C87,INDEX(E84:E97,ROW()-ROW(D84)))</f>
        <v/>
      </c>
      <c r="E92" s="114" t="str">
        <f>IF(OR(D92="",C86="",C86&lt;=0,F92=""),"",TRIM(MID(D92,LEN(F92)+1+IF(MID(D92,LEN(F92)+1,1)=" ",1,0),99999)))</f>
        <v/>
      </c>
      <c r="F92" s="59" t="str">
        <f>IF(OR(G92="",G92=0,G92="0"),"",IF(LEN(G92)&lt;=C86,G92,IF(LEN(SUBSTITUTE(H92," ",""))=C86+1,LEFT(G92,C86),LEFT(G92,FIND("§",SUBSTITUTE(H92," ","§",LEN(H92)-LEN(SUBSTITUTE(H92," ",""))))-1))))</f>
        <v/>
      </c>
      <c r="G92" s="59" t="str">
        <f t="shared" si="9"/>
        <v/>
      </c>
      <c r="H92" s="59" t="str">
        <f>IF(OR(G92="",G92=0,G92="0"),"",LEFT(G92,C86+1))</f>
        <v/>
      </c>
      <c r="I92" s="59"/>
      <c r="J92" s="142"/>
      <c r="K92" s="117" t="str">
        <f>IF(LEN(TRIM(L92))&gt;0,MAX(K13:K91)+1,"")</f>
        <v/>
      </c>
      <c r="L92" s="146"/>
      <c r="M92" s="142"/>
      <c r="N92" s="243"/>
      <c r="O92" s="6"/>
      <c r="P92" s="163" t="s">
        <v>224</v>
      </c>
      <c r="Q92" s="79"/>
      <c r="R92" s="79"/>
      <c r="S92" s="79"/>
      <c r="T92" s="79"/>
      <c r="U92" s="79"/>
      <c r="V92" s="79"/>
      <c r="X92" s="3">
        <v>1</v>
      </c>
    </row>
    <row r="93" spans="2:24" ht="15.75">
      <c r="B93" s="286"/>
      <c r="C93" s="70"/>
      <c r="D93" s="59" t="str" cm="1">
        <f t="array" ref="D93">IF(ROW()=ROW(D84),C87,INDEX(E84:E97,ROW()-ROW(D84)))</f>
        <v/>
      </c>
      <c r="E93" s="114" t="str">
        <f>IF(OR(D93="",C86="",C86&lt;=0,F93=""),"",TRIM(MID(D93,LEN(F93)+1+IF(MID(D93,LEN(F93)+1,1)=" ",1,0),99999)))</f>
        <v/>
      </c>
      <c r="F93" s="59" t="str">
        <f>IF(OR(G93="",G93=0,G93="0"),"",IF(LEN(G93)&lt;=C86,G93,IF(LEN(SUBSTITUTE(H93," ",""))=C86+1,LEFT(G93,C86),LEFT(G93,FIND("§",SUBSTITUTE(H93," ","§",LEN(H93)-LEN(SUBSTITUTE(H93," ",""))))-1))))</f>
        <v/>
      </c>
      <c r="G93" s="59" t="str">
        <f t="shared" si="9"/>
        <v/>
      </c>
      <c r="H93" s="59" t="str">
        <f>IF(OR(G93="",G93=0,G93="0"),"",LEFT(G93,C86+1))</f>
        <v/>
      </c>
      <c r="I93" s="59"/>
      <c r="J93" s="142"/>
      <c r="K93" s="117" t="str">
        <f>IF(LEN(TRIM(L93))&gt;0,MAX(K13:K92)+1,"")</f>
        <v/>
      </c>
      <c r="L93" s="146"/>
      <c r="M93" s="142"/>
      <c r="N93" s="243"/>
      <c r="O93" s="6"/>
      <c r="P93" s="163" t="s">
        <v>225</v>
      </c>
      <c r="Q93" s="79"/>
      <c r="R93" s="79"/>
      <c r="S93" s="79"/>
      <c r="T93" s="79"/>
      <c r="U93" s="79"/>
      <c r="V93" s="79"/>
      <c r="X93" s="3">
        <v>1</v>
      </c>
    </row>
    <row r="94" spans="2:24" ht="15.75">
      <c r="B94" s="286"/>
      <c r="C94" s="70"/>
      <c r="D94" s="59" t="str" cm="1">
        <f t="array" ref="D94">IF(ROW()=ROW(D84),C87,INDEX(E84:E97,ROW()-ROW(D84)))</f>
        <v/>
      </c>
      <c r="E94" s="114" t="str">
        <f>IF(OR(D94="",C86="",C86&lt;=0,F94=""),"",TRIM(MID(D94,LEN(F94)+1+IF(MID(D94,LEN(F94)+1,1)=" ",1,0),99999)))</f>
        <v/>
      </c>
      <c r="F94" s="59" t="str">
        <f>IF(OR(G94="",G94=0,G94="0"),"",IF(LEN(G94)&lt;=C86,G94,IF(LEN(SUBSTITUTE(H94," ",""))=C86+1,LEFT(G94,C86),LEFT(G94,FIND("§",SUBSTITUTE(H94," ","§",LEN(H94)-LEN(SUBSTITUTE(H94," ",""))))-1))))</f>
        <v/>
      </c>
      <c r="G94" s="59" t="str">
        <f t="shared" si="9"/>
        <v/>
      </c>
      <c r="H94" s="59" t="str">
        <f>IF(OR(G94="",G94=0,G94="0"),"",LEFT(G94,C86+1))</f>
        <v/>
      </c>
      <c r="I94" s="59"/>
      <c r="J94" s="142"/>
      <c r="K94" s="117" t="str">
        <f>IF(LEN(TRIM(L94))&gt;0,MAX(K13:K93)+1,"")</f>
        <v/>
      </c>
      <c r="L94" s="146"/>
      <c r="M94" s="142"/>
      <c r="N94" s="243"/>
      <c r="O94" s="6"/>
      <c r="P94" s="163" t="s">
        <v>226</v>
      </c>
      <c r="Q94" s="79"/>
      <c r="R94" s="79"/>
      <c r="S94" s="79"/>
      <c r="T94" s="79"/>
      <c r="U94" s="79"/>
      <c r="V94" s="79"/>
      <c r="X94" s="3">
        <v>1</v>
      </c>
    </row>
    <row r="95" spans="2:24" ht="15.75">
      <c r="B95" s="286"/>
      <c r="C95" s="70"/>
      <c r="D95" s="59" t="str" cm="1">
        <f t="array" ref="D95">IF(ROW()=ROW(D84),C87,INDEX(E84:E97,ROW()-ROW(D84)))</f>
        <v/>
      </c>
      <c r="E95" s="114" t="str">
        <f>IF(OR(D95="",C86="",C86&lt;=0,F95=""),"",TRIM(MID(D95,LEN(F95)+1+IF(MID(D95,LEN(F95)+1,1)=" ",1,0),99999)))</f>
        <v/>
      </c>
      <c r="F95" s="59" t="str">
        <f>IF(OR(G95="",G95=0,G95="0"),"",IF(LEN(G95)&lt;=C86,G95,IF(LEN(SUBSTITUTE(H95," ",""))=C86+1,LEFT(G95,C86),LEFT(G95,FIND("§",SUBSTITUTE(H95," ","§",LEN(H95)-LEN(SUBSTITUTE(H95," ",""))))-1))))</f>
        <v/>
      </c>
      <c r="G95" s="59" t="str">
        <f t="shared" si="9"/>
        <v/>
      </c>
      <c r="H95" s="59" t="str">
        <f>IF(OR(G95="",G95=0,G95="0"),"",LEFT(G95,C86+1))</f>
        <v/>
      </c>
      <c r="I95" s="59"/>
      <c r="J95" s="142"/>
      <c r="K95" s="117" t="str">
        <f>IF(LEN(TRIM(L95))&gt;0,MAX(K13:K94)+1,"")</f>
        <v/>
      </c>
      <c r="L95" s="146"/>
      <c r="M95" s="142"/>
      <c r="N95" s="243"/>
      <c r="O95" s="6"/>
      <c r="P95" s="79"/>
      <c r="Q95" s="79"/>
      <c r="R95" s="79"/>
      <c r="S95" s="79"/>
      <c r="T95" s="79"/>
      <c r="U95" s="79"/>
      <c r="V95" s="79"/>
      <c r="X95" s="3">
        <v>1</v>
      </c>
    </row>
    <row r="96" spans="2:24" ht="15.75">
      <c r="B96" s="286"/>
      <c r="C96" s="70"/>
      <c r="D96" s="59" t="str" cm="1">
        <f t="array" ref="D96">IF(ROW()=ROW(D84),C87,INDEX(E84:E97,ROW()-ROW(D84)))</f>
        <v/>
      </c>
      <c r="E96" s="114" t="str">
        <f>IF(OR(D96="",C86="",C86&lt;=0,F96=""),"",TRIM(MID(D96,LEN(F96)+1+IF(MID(D96,LEN(F96)+1,1)=" ",1,0),99999)))</f>
        <v/>
      </c>
      <c r="F96" s="59" t="str">
        <f>IF(OR(G96="",G96=0,G96="0"),"",IF(LEN(G96)&lt;=C86,G96,IF(LEN(SUBSTITUTE(H96," ",""))=C86+1,LEFT(G96,C86),LEFT(G96,FIND("§",SUBSTITUTE(H96," ","§",LEN(H96)-LEN(SUBSTITUTE(H96," ",""))))-1))))</f>
        <v/>
      </c>
      <c r="G96" s="59" t="str">
        <f t="shared" si="9"/>
        <v/>
      </c>
      <c r="H96" s="59" t="str">
        <f>IF(OR(G96="",G96=0,G96="0"),"",LEFT(G96,C86+1))</f>
        <v/>
      </c>
      <c r="I96" s="59"/>
      <c r="J96" s="142"/>
      <c r="K96" s="117" t="str">
        <f>IF(LEN(TRIM(L96))&gt;0,MAX(K13:K95)+1,"")</f>
        <v/>
      </c>
      <c r="L96" s="146"/>
      <c r="M96" s="142"/>
      <c r="N96" s="243"/>
      <c r="O96" s="6"/>
      <c r="P96" s="163" t="s">
        <v>227</v>
      </c>
      <c r="Q96" s="79"/>
      <c r="R96" s="79"/>
      <c r="S96" s="79"/>
      <c r="T96" s="79"/>
      <c r="U96" s="79"/>
      <c r="V96" s="79"/>
      <c r="X96" s="3">
        <v>1</v>
      </c>
    </row>
    <row r="97" spans="2:24" ht="15.75">
      <c r="B97" s="286"/>
      <c r="C97" s="70"/>
      <c r="D97" s="59" t="str" cm="1">
        <f t="array" ref="D97">IF(ROW()=ROW(D84),C87,INDEX(E84:E97,ROW()-ROW(D84)))</f>
        <v/>
      </c>
      <c r="E97" s="114" t="str">
        <f>IF(OR(D97="",C86="",C86&lt;=0,F97=""),"",TRIM(MID(D97,LEN(F97)+1+IF(MID(D97,LEN(F97)+1,1)=" ",1,0),99999)))</f>
        <v/>
      </c>
      <c r="F97" s="59" t="str">
        <f>IF(OR(G97="",G97=0,G97="0"),"",IF(LEN(G97)&lt;=C86,G97,IF(LEN(SUBSTITUTE(H97," ",""))=C86+1,LEFT(G97,C86),LEFT(G97,FIND("§",SUBSTITUTE(H97," ","§",LEN(H97)-LEN(SUBSTITUTE(H97," ",""))))-1))))</f>
        <v/>
      </c>
      <c r="G97" s="59" t="str">
        <f t="shared" si="9"/>
        <v/>
      </c>
      <c r="H97" s="59" t="str">
        <f>IF(OR(G97="",G97=0,G97="0"),"",LEFT(G97,C86+1))</f>
        <v/>
      </c>
      <c r="I97" s="59"/>
      <c r="J97" s="142"/>
      <c r="K97" s="117" t="str">
        <f>IF(LEN(TRIM(L97))&gt;0,MAX(K13:K96)+1,"")</f>
        <v/>
      </c>
      <c r="L97" s="146"/>
      <c r="M97" s="142"/>
      <c r="N97" s="243"/>
      <c r="P97" s="163" t="s">
        <v>228</v>
      </c>
      <c r="Q97" s="79"/>
      <c r="R97" s="79"/>
      <c r="S97" s="79"/>
      <c r="T97" s="79"/>
      <c r="U97" s="79"/>
      <c r="V97" s="79"/>
      <c r="X97" s="3">
        <v>1</v>
      </c>
    </row>
    <row r="98" spans="2:24" ht="15.75">
      <c r="B98" s="286"/>
      <c r="C98" s="113" t="str">
        <f>IF(TRIM(SUBSTITUTE(J20,CHAR(160),""))="","",J20)</f>
        <v/>
      </c>
      <c r="D98" s="59" t="str" cm="1">
        <f t="array" ref="D98">IF(ROW()=ROW(D98),C101,INDEX(E98:E111,ROW()-ROW(D98)))</f>
        <v/>
      </c>
      <c r="E98" s="114" t="str">
        <f>IF(OR(D98="",C100="",C100&lt;=0,F98=""),"",TRIM(MID(D98,LEN(F98)+1+IF(MID(D98,LEN(F98)+1,1)=" ",1,0),99999)))</f>
        <v/>
      </c>
      <c r="F98" s="59" t="str">
        <f>IF(OR(G98="",G98=0,G98="0"),"",IF(LEN(G98)&lt;=C100,G98,IF(LEN(SUBSTITUTE(H98," ",""))=C100+1,LEFT(G98,C100),LEFT(G98,FIND("§",SUBSTITUTE(H98," ","§",LEN(H98)-LEN(SUBSTITUTE(H98," ",""))))-1))))</f>
        <v/>
      </c>
      <c r="G98" s="59" t="str">
        <f t="shared" si="9"/>
        <v/>
      </c>
      <c r="H98" s="59" t="str">
        <f>IF(OR(G98="",G98=0,G98="0"),"",LEFT(G98,C100+1))</f>
        <v/>
      </c>
      <c r="I98" s="59"/>
      <c r="J98" s="142"/>
      <c r="K98" s="117" t="str">
        <f>IF(LEN(TRIM(L98))&gt;0,MAX(K13:K97)+1,"")</f>
        <v/>
      </c>
      <c r="L98" s="146"/>
      <c r="M98" s="142"/>
      <c r="N98" s="243"/>
      <c r="P98" s="163" t="s">
        <v>229</v>
      </c>
      <c r="Q98" s="79"/>
      <c r="R98" s="79"/>
      <c r="S98" s="79"/>
      <c r="T98" s="79"/>
      <c r="U98" s="79"/>
      <c r="V98" s="79"/>
      <c r="X98" s="3">
        <v>1</v>
      </c>
    </row>
    <row r="99" spans="2:24" ht="15.75">
      <c r="B99" s="286"/>
      <c r="C99" s="70" t="str">
        <f>TRIM(SUBSTITUTE(SUBSTITUTE(SUBSTITUTE(SUBSTITUTE(SUBSTITUTE(SUBSTITUTE(SUBSTITUTE(SUBSTITUTE(SUBSTITUTE(CLEAN(IF(OR(LEFT(C98,1)="-",LEFT(C98,1)="="),MID(C98,2,99999),C98)),"—","-"),"–","-"),CHAR(160)," "),CHAR(9)," "),CHAR(13)," "),CHAR(10)," ")," "," ")," "," ")," "," "))</f>
        <v/>
      </c>
      <c r="D99" s="59" t="str" cm="1">
        <f t="array" ref="D99">IF(ROW()=ROW(D98),C101,INDEX(E98:E111,ROW()-ROW(D98)))</f>
        <v/>
      </c>
      <c r="E99" s="114" t="str">
        <f>IF(OR(D99="",C100="",C100&lt;=0,F99=""),"",TRIM(MID(D99,LEN(F99)+1+IF(MID(D99,LEN(F99)+1,1)=" ",1,0),99999)))</f>
        <v/>
      </c>
      <c r="F99" s="59" t="str">
        <f>IF(OR(G99="",G99=0,G99="0"),"",IF(LEN(G99)&lt;=C100,G99,IF(LEN(SUBSTITUTE(H99," ",""))=C100+1,LEFT(G99,C100),LEFT(G99,FIND("§",SUBSTITUTE(H99," ","§",LEN(H99)-LEN(SUBSTITUTE(H99," ",""))))-1))))</f>
        <v/>
      </c>
      <c r="G99" s="59" t="str">
        <f t="shared" si="9"/>
        <v/>
      </c>
      <c r="H99" s="59" t="str">
        <f>IF(OR(G99="",G99=0,G99="0"),"",LEFT(G99,C100+1))</f>
        <v/>
      </c>
      <c r="I99" s="59"/>
      <c r="J99" s="142"/>
      <c r="K99" s="117" t="str">
        <f>IF(LEN(TRIM(L99))&gt;0,MAX(K13:K98)+1,"")</f>
        <v/>
      </c>
      <c r="L99" s="146"/>
      <c r="M99" s="142"/>
      <c r="N99" s="243"/>
      <c r="P99" s="79" t="s">
        <v>230</v>
      </c>
      <c r="Q99" s="79"/>
      <c r="R99" s="79"/>
      <c r="S99" s="79"/>
      <c r="T99" s="79"/>
      <c r="U99" s="79"/>
      <c r="V99" s="79"/>
      <c r="X99" s="3">
        <v>1</v>
      </c>
    </row>
    <row r="100" spans="2:24" ht="15.75">
      <c r="B100" s="286"/>
      <c r="C100" s="121">
        <f>C11</f>
        <v>120</v>
      </c>
      <c r="D100" s="59" t="str" cm="1">
        <f t="array" ref="D100">IF(ROW()=ROW(D98),C101,INDEX(E98:E111,ROW()-ROW(D98)))</f>
        <v/>
      </c>
      <c r="E100" s="114" t="str">
        <f>IF(OR(D100="",C100="",C100&lt;=0,F100=""),"",TRIM(MID(D100,LEN(F100)+1+IF(MID(D100,LEN(F100)+1,1)=" ",1,0),99999)))</f>
        <v/>
      </c>
      <c r="F100" s="59" t="str">
        <f>IF(OR(G100="",G100=0,G100="0"),"",IF(LEN(G100)&lt;=C100,G100,IF(LEN(SUBSTITUTE(H100," ",""))=C100+1,LEFT(G100,C100),LEFT(G100,FIND("§",SUBSTITUTE(H100," ","§",LEN(H100)-LEN(SUBSTITUTE(H100," ",""))))-1))))</f>
        <v/>
      </c>
      <c r="G100" s="59" t="str">
        <f t="shared" si="9"/>
        <v/>
      </c>
      <c r="H100" s="59" t="str">
        <f>IF(OR(G100="",G100=0,G100="0"),"",LEFT(G100,C100+1))</f>
        <v/>
      </c>
      <c r="I100" s="59"/>
      <c r="J100" s="142"/>
      <c r="K100" s="117" t="str">
        <f>IF(LEN(TRIM(L100))&gt;0,MAX(K13:K99)+1,"")</f>
        <v/>
      </c>
      <c r="L100" s="146"/>
      <c r="M100" s="142"/>
      <c r="N100" s="243"/>
      <c r="P100" s="162"/>
      <c r="Q100" s="79"/>
      <c r="R100" s="79"/>
      <c r="S100" s="79"/>
      <c r="T100" s="79"/>
      <c r="U100" s="79"/>
      <c r="V100" s="79"/>
      <c r="X100" s="3">
        <v>1</v>
      </c>
    </row>
    <row r="101" spans="2:24" ht="15.75">
      <c r="B101" s="286"/>
      <c r="C101" s="70" t="str">
        <f>IF(UPPER(TRIM(C12))="X",C105,C99)</f>
        <v/>
      </c>
      <c r="D101" s="59" t="str" cm="1">
        <f t="array" ref="D101">IF(ROW()=ROW(D98),C101,INDEX(E98:E111,ROW()-ROW(D98)))</f>
        <v/>
      </c>
      <c r="E101" s="114" t="str">
        <f>IF(OR(D101="",C100="",C100&lt;=0,F101=""),"",TRIM(MID(D101,LEN(F101)+1+IF(MID(D101,LEN(F101)+1,1)=" ",1,0),99999)))</f>
        <v/>
      </c>
      <c r="F101" s="59" t="str">
        <f>IF(OR(G101="",G101=0,G101="0"),"",IF(LEN(G101)&lt;=C100,G101,IF(LEN(SUBSTITUTE(H101," ",""))=C100+1,LEFT(G101,C100),LEFT(G101,FIND("§",SUBSTITUTE(H101," ","§",LEN(H101)-LEN(SUBSTITUTE(H101," ",""))))-1))))</f>
        <v/>
      </c>
      <c r="G101" s="59" t="str">
        <f t="shared" si="9"/>
        <v/>
      </c>
      <c r="H101" s="59" t="str">
        <f>IF(OR(G101="",G101=0,G101="0"),"",LEFT(G101,C100+1))</f>
        <v/>
      </c>
      <c r="I101" s="59"/>
      <c r="J101" s="142"/>
      <c r="K101" s="117" t="str">
        <f>IF(LEN(TRIM(L101))&gt;0,MAX(K13:K100)+1,"")</f>
        <v/>
      </c>
      <c r="L101" s="146"/>
      <c r="M101" s="142"/>
      <c r="N101" s="243"/>
      <c r="P101" s="160" t="s">
        <v>231</v>
      </c>
      <c r="Q101" s="79"/>
      <c r="R101" s="79"/>
      <c r="S101" s="79"/>
      <c r="T101" s="79"/>
      <c r="U101" s="79"/>
      <c r="V101" s="79"/>
      <c r="X101" s="3">
        <v>1</v>
      </c>
    </row>
    <row r="102" spans="2:24" ht="15.75">
      <c r="B102" s="286"/>
      <c r="C102" s="123" t="str">
        <f>TRIM(SUBSTITUTE(SUBSTITUTE(SUBSTITUTE(SUBSTITUTE(SUBSTITUTE(SUBSTITUTE(SUBSTITUTE(SUBSTITUTE(SUBSTITUTE(SUBSTITUTE(C99,","," "),";"," "),":"," "),"!"," "),"?"," "),"…"," "),"»"," "),"«"," "),"/"," "),"."," "))</f>
        <v/>
      </c>
      <c r="D102" s="59" t="str" cm="1">
        <f t="array" ref="D102">IF(ROW()=ROW(D98),C101,INDEX(E98:E111,ROW()-ROW(D98)))</f>
        <v/>
      </c>
      <c r="E102" s="114" t="str">
        <f>IF(OR(D102="",C100="",C100&lt;=0,F102=""),"",TRIM(MID(D102,LEN(F102)+1+IF(MID(D102,LEN(F102)+1,1)=" ",1,0),99999)))</f>
        <v/>
      </c>
      <c r="F102" s="59" t="str">
        <f>IF(OR(G102="",G102=0,G102="0"),"",IF(LEN(G102)&lt;=C100,G102,IF(LEN(SUBSTITUTE(H102," ",""))=C100+1,LEFT(G102,C100),LEFT(G102,FIND("§",SUBSTITUTE(H102," ","§",LEN(H102)-LEN(SUBSTITUTE(H102," ",""))))-1))))</f>
        <v/>
      </c>
      <c r="G102" s="59" t="str">
        <f t="shared" si="9"/>
        <v/>
      </c>
      <c r="H102" s="59" t="str">
        <f>IF(OR(G102="",G102=0,G102="0"),"",LEFT(G102,C100+1))</f>
        <v/>
      </c>
      <c r="I102" s="59"/>
      <c r="J102" s="142"/>
      <c r="K102" s="117" t="str">
        <f>IF(LEN(TRIM(L102))&gt;0,MAX(K13:K101)+1,"")</f>
        <v/>
      </c>
      <c r="L102" s="146"/>
      <c r="M102" s="142"/>
      <c r="N102" s="243"/>
      <c r="P102" s="162" t="s">
        <v>232</v>
      </c>
      <c r="Q102" s="79"/>
      <c r="R102" s="79"/>
      <c r="S102" s="79"/>
      <c r="T102" s="79"/>
      <c r="U102" s="79"/>
      <c r="V102" s="79"/>
      <c r="X102" s="3">
        <v>1</v>
      </c>
    </row>
    <row r="103" spans="2:24" ht="15.75">
      <c r="B103" s="286"/>
      <c r="C103" s="59" t="str">
        <f>TRIM(SUBSTITUTE(SUBSTITUTE(SUBSTITUTE(SUBSTITUTE(SUBSTITUTE(SUBSTITUTE(SUBSTITUTE(SUBSTITUTE(C102,"("," "),")"," "),CHAR(34)," "),"-"," "),"_"," "),"&lt;"," "),"&gt;"," "),"="," "))</f>
        <v/>
      </c>
      <c r="D103" s="59" t="str" cm="1">
        <f t="array" ref="D103">IF(ROW()=ROW(D98),C101,INDEX(E98:E111,ROW()-ROW(D98)))</f>
        <v/>
      </c>
      <c r="E103" s="114" t="str">
        <f>IF(OR(D103="",C100="",C100&lt;=0,F103=""),"",TRIM(MID(D103,LEN(F103)+1+IF(MID(D103,LEN(F103)+1,1)=" ",1,0),99999)))</f>
        <v/>
      </c>
      <c r="F103" s="59" t="str">
        <f>IF(OR(G103="",G103=0,G103="0"),"",IF(LEN(G103)&lt;=C100,G103,IF(LEN(SUBSTITUTE(H103," ",""))=C100+1,LEFT(G103,C100),LEFT(G103,FIND("§",SUBSTITUTE(H103," ","§",LEN(H103)-LEN(SUBSTITUTE(H103," ",""))))-1))))</f>
        <v/>
      </c>
      <c r="G103" s="59" t="str">
        <f t="shared" si="9"/>
        <v/>
      </c>
      <c r="H103" s="59" t="str">
        <f>IF(OR(G103="",G103=0,G103="0"),"",LEFT(G103,C100+1))</f>
        <v/>
      </c>
      <c r="I103" s="59"/>
      <c r="J103" s="142"/>
      <c r="K103" s="117" t="str">
        <f>IF(LEN(TRIM(L103))&gt;0,MAX(K13:K102)+1,"")</f>
        <v/>
      </c>
      <c r="L103" s="146"/>
      <c r="M103" s="142"/>
      <c r="N103" s="243"/>
      <c r="P103" s="164" t="s">
        <v>233</v>
      </c>
      <c r="Q103" s="79"/>
      <c r="R103" s="79"/>
      <c r="S103" s="79"/>
      <c r="T103" s="79"/>
      <c r="U103" s="79"/>
      <c r="V103" s="79"/>
      <c r="X103" s="3">
        <v>1</v>
      </c>
    </row>
    <row r="104" spans="2:24" ht="15.75">
      <c r="B104" s="286"/>
      <c r="C104" s="70" t="str">
        <f>TRIM(SUBSTITUTE(SUBSTITUTE(SUBSTITUTE(SUBSTITUTE(C103,"►"," "),"▼"," "),"▲"," "),"◄"," "))</f>
        <v/>
      </c>
      <c r="D104" s="59" t="str" cm="1">
        <f t="array" ref="D104">IF(ROW()=ROW(D98),C101,INDEX(E98:E111,ROW()-ROW(D98)))</f>
        <v/>
      </c>
      <c r="E104" s="114" t="str">
        <f>IF(OR(D104="",C100="",C100&lt;=0,F104=""),"",TRIM(MID(D104,LEN(F104)+1+IF(MID(D104,LEN(F104)+1,1)=" ",1,0),99999)))</f>
        <v/>
      </c>
      <c r="F104" s="59" t="str">
        <f>IF(OR(G104="",G104=0,G104="0"),"",IF(LEN(G104)&lt;=C100,G104,IF(LEN(SUBSTITUTE(H104," ",""))=C100+1,LEFT(G104,C100),LEFT(G104,FIND("§",SUBSTITUTE(H104," ","§",LEN(H104)-LEN(SUBSTITUTE(H104," ",""))))-1))))</f>
        <v/>
      </c>
      <c r="G104" s="59" t="str">
        <f t="shared" si="9"/>
        <v/>
      </c>
      <c r="H104" s="59" t="str">
        <f>IF(OR(G104="",G104=0,G104="0"),"",LEFT(G104,C100+1))</f>
        <v/>
      </c>
      <c r="I104" s="59"/>
      <c r="J104" s="142"/>
      <c r="K104" s="117" t="str">
        <f>IF(LEN(TRIM(L104))&gt;0,MAX(K13:K103)+1,"")</f>
        <v/>
      </c>
      <c r="L104" s="146"/>
      <c r="M104" s="142"/>
      <c r="N104" s="243"/>
      <c r="P104" s="164" t="s">
        <v>234</v>
      </c>
      <c r="Q104" s="79"/>
      <c r="R104" s="79"/>
      <c r="S104" s="79"/>
      <c r="T104" s="79"/>
      <c r="U104" s="79"/>
      <c r="V104" s="79"/>
      <c r="X104" s="3">
        <v>1</v>
      </c>
    </row>
    <row r="105" spans="2:24" ht="15.75">
      <c r="B105" s="286"/>
      <c r="C105" s="70" t="str">
        <f>TRIM(SUBSTITUTE(SUBSTITUTE(C104,"“"," "),"”"," "))</f>
        <v/>
      </c>
      <c r="D105" s="59" t="str" cm="1">
        <f t="array" ref="D105">IF(ROW()=ROW(D98),C101,INDEX(E98:E111,ROW()-ROW(D98)))</f>
        <v/>
      </c>
      <c r="E105" s="114" t="str">
        <f>IF(OR(D105="",C100="",C100&lt;=0,F105=""),"",TRIM(MID(D105,LEN(F105)+1+IF(MID(D105,LEN(F105)+1,1)=" ",1,0),99999)))</f>
        <v/>
      </c>
      <c r="F105" s="59" t="str">
        <f>IF(OR(G105="",G105=0,G105="0"),"",IF(LEN(G105)&lt;=C100,G105,IF(LEN(SUBSTITUTE(H105," ",""))=C100+1,LEFT(G105,C100),LEFT(G105,FIND("§",SUBSTITUTE(H105," ","§",LEN(H105)-LEN(SUBSTITUTE(H105," ",""))))-1))))</f>
        <v/>
      </c>
      <c r="G105" s="59" t="str">
        <f t="shared" si="9"/>
        <v/>
      </c>
      <c r="H105" s="59" t="str">
        <f>IF(OR(G105="",G105=0,G105="0"),"",LEFT(G105,C100+1))</f>
        <v/>
      </c>
      <c r="I105" s="59"/>
      <c r="J105" s="142"/>
      <c r="K105" s="117" t="str">
        <f>IF(LEN(TRIM(L105))&gt;0,MAX(K13:K104)+1,"")</f>
        <v/>
      </c>
      <c r="L105" s="146"/>
      <c r="M105" s="142"/>
      <c r="N105" s="243"/>
      <c r="P105" s="79"/>
      <c r="Q105" s="79"/>
      <c r="R105" s="79"/>
      <c r="S105" s="79"/>
      <c r="T105" s="79"/>
      <c r="U105" s="79"/>
      <c r="V105" s="79"/>
      <c r="X105" s="3">
        <v>1</v>
      </c>
    </row>
    <row r="106" spans="2:24" ht="18">
      <c r="B106" s="286"/>
      <c r="C106" s="70"/>
      <c r="D106" s="59" t="str" cm="1">
        <f t="array" ref="D106">IF(ROW()=ROW(D98),C101,INDEX(E98:E111,ROW()-ROW(D98)))</f>
        <v/>
      </c>
      <c r="E106" s="114" t="str">
        <f>IF(OR(D106="",C100="",C100&lt;=0,F106=""),"",TRIM(MID(D106,LEN(F106)+1+IF(MID(D106,LEN(F106)+1,1)=" ",1,0),99999)))</f>
        <v/>
      </c>
      <c r="F106" s="59" t="str">
        <f>IF(OR(G106="",G106=0,G106="0"),"",IF(LEN(G106)&lt;=C100,G106,IF(LEN(SUBSTITUTE(H106," ",""))=C100+1,LEFT(G106,C100),LEFT(G106,FIND("§",SUBSTITUTE(H106," ","§",LEN(H106)-LEN(SUBSTITUTE(H106," ",""))))-1))))</f>
        <v/>
      </c>
      <c r="G106" s="59" t="str">
        <f t="shared" si="9"/>
        <v/>
      </c>
      <c r="H106" s="59" t="str">
        <f>IF(OR(G106="",G106=0,G106="0"),"",LEFT(G106,C100+1))</f>
        <v/>
      </c>
      <c r="I106" s="59"/>
      <c r="J106" s="142"/>
      <c r="K106" s="117" t="str">
        <f>IF(LEN(TRIM(L106))&gt;0,MAX(K13:K105)+1,"")</f>
        <v/>
      </c>
      <c r="L106" s="146"/>
      <c r="M106" s="142"/>
      <c r="N106" s="243"/>
      <c r="P106" s="16" t="s">
        <v>235</v>
      </c>
      <c r="Q106" s="79"/>
      <c r="R106" s="79"/>
      <c r="S106" s="79"/>
      <c r="T106" s="79"/>
      <c r="U106" s="79"/>
      <c r="V106" s="79"/>
      <c r="X106" s="3">
        <v>1</v>
      </c>
    </row>
    <row r="107" spans="2:24" ht="15.75">
      <c r="B107" s="286"/>
      <c r="C107" s="70"/>
      <c r="D107" s="59" t="str" cm="1">
        <f t="array" ref="D107">IF(ROW()=ROW(D98),C101,INDEX(E98:E111,ROW()-ROW(D98)))</f>
        <v/>
      </c>
      <c r="E107" s="114" t="str">
        <f>IF(OR(D107="",C100="",C100&lt;=0,F107=""),"",TRIM(MID(D107,LEN(F107)+1+IF(MID(D107,LEN(F107)+1,1)=" ",1,0),99999)))</f>
        <v/>
      </c>
      <c r="F107" s="59" t="str">
        <f>IF(OR(G107="",G107=0,G107="0"),"",IF(LEN(G107)&lt;=C100,G107,IF(LEN(SUBSTITUTE(H107," ",""))=C100+1,LEFT(G107,C100),LEFT(G107,FIND("§",SUBSTITUTE(H107," ","§",LEN(H107)-LEN(SUBSTITUTE(H107," ",""))))-1))))</f>
        <v/>
      </c>
      <c r="G107" s="59" t="str">
        <f t="shared" si="9"/>
        <v/>
      </c>
      <c r="H107" s="59" t="str">
        <f>IF(OR(G107="",G107=0,G107="0"),"",LEFT(G107,C100+1))</f>
        <v/>
      </c>
      <c r="I107" s="59"/>
      <c r="J107" s="142"/>
      <c r="K107" s="117" t="str">
        <f>IF(LEN(TRIM(L107))&gt;0,MAX(K13:K106)+1,"")</f>
        <v/>
      </c>
      <c r="L107" s="146"/>
      <c r="M107" s="142"/>
      <c r="N107" s="243"/>
      <c r="P107" s="79" t="s">
        <v>236</v>
      </c>
      <c r="Q107" s="79"/>
      <c r="R107" s="79"/>
      <c r="S107" s="79"/>
      <c r="T107" s="79"/>
      <c r="U107" s="79"/>
      <c r="V107" s="79"/>
      <c r="X107" s="3">
        <v>1</v>
      </c>
    </row>
    <row r="108" spans="2:24" ht="15.75">
      <c r="B108" s="286"/>
      <c r="C108" s="70"/>
      <c r="D108" s="59" t="str" cm="1">
        <f t="array" ref="D108">IF(ROW()=ROW(D98),C101,INDEX(E98:E111,ROW()-ROW(D98)))</f>
        <v/>
      </c>
      <c r="E108" s="114" t="str">
        <f>IF(OR(D108="",C100="",C100&lt;=0,F108=""),"",TRIM(MID(D108,LEN(F108)+1+IF(MID(D108,LEN(F108)+1,1)=" ",1,0),99999)))</f>
        <v/>
      </c>
      <c r="F108" s="59" t="str">
        <f>IF(OR(G108="",G108=0,G108="0"),"",IF(LEN(G108)&lt;=C100,G108,IF(LEN(SUBSTITUTE(H108," ",""))=C100+1,LEFT(G108,C100),LEFT(G108,FIND("§",SUBSTITUTE(H108," ","§",LEN(H108)-LEN(SUBSTITUTE(H108," ",""))))-1))))</f>
        <v/>
      </c>
      <c r="G108" s="59" t="str">
        <f t="shared" si="9"/>
        <v/>
      </c>
      <c r="H108" s="59" t="str">
        <f>IF(OR(G108="",G108=0,G108="0"),"",LEFT(G108,C100+1))</f>
        <v/>
      </c>
      <c r="I108" s="59"/>
      <c r="J108" s="142"/>
      <c r="K108" s="117" t="str">
        <f>IF(LEN(TRIM(L108))&gt;0,MAX(K13:K107)+1,"")</f>
        <v/>
      </c>
      <c r="L108" s="146"/>
      <c r="M108" s="142"/>
      <c r="N108" s="243"/>
      <c r="P108" s="162" t="s">
        <v>237</v>
      </c>
      <c r="Q108" s="79"/>
      <c r="R108" s="79"/>
      <c r="S108" s="79"/>
      <c r="T108" s="79"/>
      <c r="U108" s="79"/>
      <c r="V108" s="79"/>
      <c r="X108" s="3">
        <v>1</v>
      </c>
    </row>
    <row r="109" spans="2:24" ht="15.75">
      <c r="B109" s="286"/>
      <c r="C109" s="70"/>
      <c r="D109" s="59" t="str" cm="1">
        <f t="array" ref="D109">IF(ROW()=ROW(D98),C101,INDEX(E98:E111,ROW()-ROW(D98)))</f>
        <v/>
      </c>
      <c r="E109" s="114" t="str">
        <f>IF(OR(D109="",C100="",C100&lt;=0,F109=""),"",TRIM(MID(D109,LEN(F109)+1+IF(MID(D109,LEN(F109)+1,1)=" ",1,0),99999)))</f>
        <v/>
      </c>
      <c r="F109" s="59" t="str">
        <f>IF(OR(G109="",G109=0,G109="0"),"",IF(LEN(G109)&lt;=C100,G109,IF(LEN(SUBSTITUTE(H109," ",""))=C100+1,LEFT(G109,C100),LEFT(G109,FIND("§",SUBSTITUTE(H109," ","§",LEN(H109)-LEN(SUBSTITUTE(H109," ",""))))-1))))</f>
        <v/>
      </c>
      <c r="G109" s="59" t="str">
        <f t="shared" si="9"/>
        <v/>
      </c>
      <c r="H109" s="59" t="str">
        <f>IF(OR(G109="",G109=0,G109="0"),"",LEFT(G109,C100+1))</f>
        <v/>
      </c>
      <c r="I109" s="59"/>
      <c r="J109" s="142"/>
      <c r="K109" s="117" t="str">
        <f>IF(LEN(TRIM(L109))&gt;0,MAX(K13:K108)+1,"")</f>
        <v/>
      </c>
      <c r="L109" s="146"/>
      <c r="M109" s="142"/>
      <c r="N109" s="243"/>
      <c r="P109" s="162" t="s">
        <v>238</v>
      </c>
      <c r="Q109" s="79"/>
      <c r="R109" s="79"/>
      <c r="S109" s="79"/>
      <c r="T109" s="79"/>
      <c r="U109" s="79"/>
      <c r="V109" s="79"/>
      <c r="X109" s="3">
        <v>1</v>
      </c>
    </row>
    <row r="110" spans="2:24" ht="15.75">
      <c r="B110" s="286"/>
      <c r="C110" s="70"/>
      <c r="D110" s="59" t="str" cm="1">
        <f t="array" ref="D110">IF(ROW()=ROW(D98),C101,INDEX(E98:E111,ROW()-ROW(D98)))</f>
        <v/>
      </c>
      <c r="E110" s="114" t="str">
        <f>IF(OR(D110="",C100="",C100&lt;=0,F110=""),"",TRIM(MID(D110,LEN(F110)+1+IF(MID(D110,LEN(F110)+1,1)=" ",1,0),99999)))</f>
        <v/>
      </c>
      <c r="F110" s="59" t="str">
        <f>IF(OR(G110="",G110=0,G110="0"),"",IF(LEN(G110)&lt;=C100,G110,IF(LEN(SUBSTITUTE(H110," ",""))=C100+1,LEFT(G110,C100),LEFT(G110,FIND("§",SUBSTITUTE(H110," ","§",LEN(H110)-LEN(SUBSTITUTE(H110," ",""))))-1))))</f>
        <v/>
      </c>
      <c r="G110" s="59" t="str">
        <f t="shared" si="9"/>
        <v/>
      </c>
      <c r="H110" s="59" t="str">
        <f>IF(OR(G110="",G110=0,G110="0"),"",LEFT(G110,C100+1))</f>
        <v/>
      </c>
      <c r="I110" s="59"/>
      <c r="J110" s="142"/>
      <c r="K110" s="117" t="str">
        <f>IF(LEN(TRIM(L110))&gt;0,MAX(K13:K109)+1,"")</f>
        <v/>
      </c>
      <c r="L110" s="146"/>
      <c r="M110" s="142"/>
      <c r="N110" s="243"/>
      <c r="P110" s="162" t="s">
        <v>239</v>
      </c>
      <c r="Q110" s="79"/>
      <c r="R110" s="79"/>
      <c r="S110" s="79"/>
      <c r="T110" s="79"/>
      <c r="U110" s="79"/>
      <c r="V110" s="79"/>
      <c r="X110" s="3">
        <v>1</v>
      </c>
    </row>
    <row r="111" spans="2:24" ht="15.75">
      <c r="B111" s="286"/>
      <c r="C111" s="70"/>
      <c r="D111" s="59" t="str" cm="1">
        <f t="array" ref="D111">IF(ROW()=ROW(D98),C101,INDEX(E98:E111,ROW()-ROW(D98)))</f>
        <v/>
      </c>
      <c r="E111" s="114" t="str">
        <f>IF(OR(D111="",C100="",C100&lt;=0,F111=""),"",TRIM(MID(D111,LEN(F111)+1+IF(MID(D111,LEN(F111)+1,1)=" ",1,0),99999)))</f>
        <v/>
      </c>
      <c r="F111" s="59" t="str">
        <f>IF(OR(G111="",G111=0,G111="0"),"",IF(LEN(G111)&lt;=C100,G111,IF(LEN(SUBSTITUTE(H111," ",""))=C100+1,LEFT(G111,C100),LEFT(G111,FIND("§",SUBSTITUTE(H111," ","§",LEN(H111)-LEN(SUBSTITUTE(H111," ",""))))-1))))</f>
        <v/>
      </c>
      <c r="G111" s="59" t="str">
        <f t="shared" si="9"/>
        <v/>
      </c>
      <c r="H111" s="59" t="str">
        <f>IF(OR(G111="",G111=0,G111="0"),"",LEFT(G111,C100+1))</f>
        <v/>
      </c>
      <c r="I111" s="59"/>
      <c r="J111" s="142"/>
      <c r="K111" s="117" t="str">
        <f>IF(LEN(TRIM(L111))&gt;0,MAX(K13:K110)+1,"")</f>
        <v/>
      </c>
      <c r="L111" s="146"/>
      <c r="M111" s="142"/>
      <c r="N111" s="243"/>
      <c r="P111" s="162" t="s">
        <v>240</v>
      </c>
      <c r="Q111" s="79"/>
      <c r="R111" s="79"/>
      <c r="S111" s="79"/>
      <c r="T111" s="79"/>
      <c r="U111" s="79"/>
      <c r="V111" s="79"/>
      <c r="X111" s="3">
        <v>1</v>
      </c>
    </row>
    <row r="112" spans="2:24" ht="15.75">
      <c r="B112" s="286"/>
      <c r="C112" s="113" t="str">
        <f>IF(TRIM(SUBSTITUTE(J21,CHAR(160),""))="","",J21)</f>
        <v/>
      </c>
      <c r="D112" s="59" t="str" cm="1">
        <f t="array" ref="D112">IF(ROW()=ROW(D112),C115,INDEX(E112:E125,ROW()-ROW(D112)))</f>
        <v/>
      </c>
      <c r="E112" s="114" t="str">
        <f>IF(OR(D112="",C114="",C114&lt;=0,F112=""),"",TRIM(MID(D112,LEN(F112)+1+IF(MID(D112,LEN(F112)+1,1)=" ",1,0),99999)))</f>
        <v/>
      </c>
      <c r="F112" s="59" t="str">
        <f>IF(OR(G112="",G112=0,G112="0"),"",IF(LEN(G112)&lt;=C114,G112,IF(LEN(SUBSTITUTE(H112," ",""))=C114+1,LEFT(G112,C114),LEFT(G112,FIND("§",SUBSTITUTE(H112," ","§",LEN(H112)-LEN(SUBSTITUTE(H112," ",""))))-1))))</f>
        <v/>
      </c>
      <c r="G112" s="59" t="str">
        <f t="shared" si="9"/>
        <v/>
      </c>
      <c r="H112" s="59" t="str">
        <f>IF(OR(G112="",G112=0,G112="0"),"",LEFT(G112,C114+1))</f>
        <v/>
      </c>
      <c r="I112" s="59"/>
      <c r="J112" s="142"/>
      <c r="K112" s="117" t="str">
        <f>IF(LEN(TRIM(L112))&gt;0,MAX(K13:K111)+1,"")</f>
        <v/>
      </c>
      <c r="L112" s="146"/>
      <c r="M112" s="142"/>
      <c r="N112" s="243"/>
      <c r="P112" s="162" t="s">
        <v>241</v>
      </c>
      <c r="Q112" s="79"/>
      <c r="R112" s="79"/>
      <c r="S112" s="79"/>
      <c r="T112" s="79"/>
      <c r="U112" s="79"/>
      <c r="V112" s="79"/>
      <c r="X112" s="3">
        <v>1</v>
      </c>
    </row>
    <row r="113" spans="2:24" ht="15.75">
      <c r="B113" s="286"/>
      <c r="C113" s="70" t="str">
        <f>TRIM(SUBSTITUTE(SUBSTITUTE(SUBSTITUTE(SUBSTITUTE(SUBSTITUTE(SUBSTITUTE(SUBSTITUTE(SUBSTITUTE(SUBSTITUTE(CLEAN(IF(OR(LEFT(C112,1)="-",LEFT(C112,1)="="),MID(C112,2,99999),C112)),"—","-"),"–","-"),CHAR(160)," "),CHAR(9)," "),CHAR(13)," "),CHAR(10)," ")," "," ")," "," ")," "," "))</f>
        <v/>
      </c>
      <c r="D113" s="59" t="str" cm="1">
        <f t="array" ref="D113">IF(ROW()=ROW(D112),C115,INDEX(E112:E125,ROW()-ROW(D112)))</f>
        <v/>
      </c>
      <c r="E113" s="114" t="str">
        <f>IF(OR(D113="",C114="",C114&lt;=0,F113=""),"",TRIM(MID(D113,LEN(F113)+1+IF(MID(D113,LEN(F113)+1,1)=" ",1,0),99999)))</f>
        <v/>
      </c>
      <c r="F113" s="59" t="str">
        <f>IF(OR(G113="",G113=0,G113="0"),"",IF(LEN(G113)&lt;=C114,G113,IF(LEN(SUBSTITUTE(H113," ",""))=C114+1,LEFT(G113,C114),LEFT(G113,FIND("§",SUBSTITUTE(H113," ","§",LEN(H113)-LEN(SUBSTITUTE(H113," ",""))))-1))))</f>
        <v/>
      </c>
      <c r="G113" s="59" t="str">
        <f t="shared" si="9"/>
        <v/>
      </c>
      <c r="H113" s="59" t="str">
        <f>IF(OR(G113="",G113=0,G113="0"),"",LEFT(G113,C114+1))</f>
        <v/>
      </c>
      <c r="I113" s="59"/>
      <c r="J113" s="142"/>
      <c r="K113" s="117" t="str">
        <f>IF(LEN(TRIM(L113))&gt;0,MAX(K13:K112)+1,"")</f>
        <v/>
      </c>
      <c r="L113" s="146"/>
      <c r="M113" s="142"/>
      <c r="N113" s="243"/>
      <c r="P113" s="79" t="s">
        <v>242</v>
      </c>
      <c r="Q113" s="79"/>
      <c r="R113" s="79"/>
      <c r="S113" s="79"/>
      <c r="T113" s="79"/>
      <c r="U113" s="79"/>
      <c r="V113" s="79"/>
      <c r="X113" s="3">
        <v>1</v>
      </c>
    </row>
    <row r="114" spans="2:24" ht="15.75">
      <c r="B114" s="286"/>
      <c r="C114" s="121">
        <f>C11</f>
        <v>120</v>
      </c>
      <c r="D114" s="59" t="str" cm="1">
        <f t="array" ref="D114">IF(ROW()=ROW(D112),C115,INDEX(E112:E125,ROW()-ROW(D112)))</f>
        <v/>
      </c>
      <c r="E114" s="114" t="str">
        <f>IF(OR(D114="",C114="",C114&lt;=0,F114=""),"",TRIM(MID(D114,LEN(F114)+1+IF(MID(D114,LEN(F114)+1,1)=" ",1,0),99999)))</f>
        <v/>
      </c>
      <c r="F114" s="59" t="str">
        <f>IF(OR(G114="",G114=0,G114="0"),"",IF(LEN(G114)&lt;=C114,G114,IF(LEN(SUBSTITUTE(H114," ",""))=C114+1,LEFT(G114,C114),LEFT(G114,FIND("§",SUBSTITUTE(H114," ","§",LEN(H114)-LEN(SUBSTITUTE(H114," ",""))))-1))))</f>
        <v/>
      </c>
      <c r="G114" s="59" t="str">
        <f t="shared" si="9"/>
        <v/>
      </c>
      <c r="H114" s="59" t="str">
        <f>IF(OR(G114="",G114=0,G114="0"),"",LEFT(G114,C114+1))</f>
        <v/>
      </c>
      <c r="I114" s="59"/>
      <c r="J114" s="142"/>
      <c r="K114" s="117" t="str">
        <f>IF(LEN(TRIM(L114))&gt;0,MAX(K13:K113)+1,"")</f>
        <v/>
      </c>
      <c r="L114" s="146"/>
      <c r="M114" s="142"/>
      <c r="N114" s="243"/>
      <c r="P114" s="162"/>
      <c r="Q114" s="79"/>
      <c r="R114" s="79"/>
      <c r="S114" s="79"/>
      <c r="T114" s="79"/>
      <c r="U114" s="79"/>
      <c r="V114" s="79"/>
      <c r="X114" s="3">
        <v>1</v>
      </c>
    </row>
    <row r="115" spans="2:24" ht="15.75">
      <c r="B115" s="286"/>
      <c r="C115" s="70" t="str">
        <f>IF(UPPER(TRIM(C12))="X",C119,C113)</f>
        <v/>
      </c>
      <c r="D115" s="59" t="str" cm="1">
        <f t="array" ref="D115">IF(ROW()=ROW(D112),C115,INDEX(E112:E125,ROW()-ROW(D112)))</f>
        <v/>
      </c>
      <c r="E115" s="114" t="str">
        <f>IF(OR(D115="",C114="",C114&lt;=0,F115=""),"",TRIM(MID(D115,LEN(F115)+1+IF(MID(D115,LEN(F115)+1,1)=" ",1,0),99999)))</f>
        <v/>
      </c>
      <c r="F115" s="59" t="str">
        <f>IF(OR(G115="",G115=0,G115="0"),"",IF(LEN(G115)&lt;=C114,G115,IF(LEN(SUBSTITUTE(H115," ",""))=C114+1,LEFT(G115,C114),LEFT(G115,FIND("§",SUBSTITUTE(H115," ","§",LEN(H115)-LEN(SUBSTITUTE(H115," ",""))))-1))))</f>
        <v/>
      </c>
      <c r="G115" s="59" t="str">
        <f t="shared" si="9"/>
        <v/>
      </c>
      <c r="H115" s="59" t="str">
        <f>IF(OR(G115="",G115=0,G115="0"),"",LEFT(G115,C114+1))</f>
        <v/>
      </c>
      <c r="I115" s="59"/>
      <c r="J115" s="142"/>
      <c r="K115" s="117" t="str">
        <f>IF(LEN(TRIM(L115))&gt;0,MAX(K13:K114)+1,"")</f>
        <v/>
      </c>
      <c r="L115" s="146"/>
      <c r="M115" s="142"/>
      <c r="N115" s="243"/>
      <c r="P115" s="79"/>
      <c r="Q115" s="79"/>
      <c r="R115" s="79"/>
      <c r="S115" s="79"/>
      <c r="T115" s="79"/>
      <c r="U115" s="79"/>
      <c r="V115" s="79"/>
      <c r="X115" s="3">
        <v>1</v>
      </c>
    </row>
    <row r="116" spans="2:24" ht="15.75">
      <c r="B116" s="286"/>
      <c r="C116" s="123" t="str">
        <f>TRIM(SUBSTITUTE(SUBSTITUTE(SUBSTITUTE(SUBSTITUTE(SUBSTITUTE(SUBSTITUTE(SUBSTITUTE(SUBSTITUTE(SUBSTITUTE(SUBSTITUTE(C113,","," "),";"," "),":"," "),"!"," "),"?"," "),"…"," "),"»"," "),"«"," "),"/"," "),"."," "))</f>
        <v/>
      </c>
      <c r="D116" s="59" t="str" cm="1">
        <f t="array" ref="D116">IF(ROW()=ROW(D112),C115,INDEX(E112:E125,ROW()-ROW(D112)))</f>
        <v/>
      </c>
      <c r="E116" s="114" t="str">
        <f>IF(OR(D116="",C114="",C114&lt;=0,F116=""),"",TRIM(MID(D116,LEN(F116)+1+IF(MID(D116,LEN(F116)+1,1)=" ",1,0),99999)))</f>
        <v/>
      </c>
      <c r="F116" s="59" t="str">
        <f>IF(OR(G116="",G116=0,G116="0"),"",IF(LEN(G116)&lt;=C114,G116,IF(LEN(SUBSTITUTE(H116," ",""))=C114+1,LEFT(G116,C114),LEFT(G116,FIND("§",SUBSTITUTE(H116," ","§",LEN(H116)-LEN(SUBSTITUTE(H116," ",""))))-1))))</f>
        <v/>
      </c>
      <c r="G116" s="59" t="str">
        <f t="shared" si="9"/>
        <v/>
      </c>
      <c r="H116" s="59" t="str">
        <f>IF(OR(G116="",G116=0,G116="0"),"",LEFT(G116,C114+1))</f>
        <v/>
      </c>
      <c r="I116" s="59"/>
      <c r="J116" s="142"/>
      <c r="K116" s="117" t="str">
        <f>IF(LEN(TRIM(L116))&gt;0,MAX(K13:K115)+1,"")</f>
        <v/>
      </c>
      <c r="L116" s="146"/>
      <c r="M116" s="142"/>
      <c r="N116" s="243"/>
      <c r="P116" s="162"/>
      <c r="Q116" s="79"/>
      <c r="R116" s="79"/>
      <c r="S116" s="79"/>
      <c r="T116" s="79"/>
      <c r="U116" s="79"/>
      <c r="V116" s="79"/>
      <c r="X116" s="3">
        <v>1</v>
      </c>
    </row>
    <row r="117" spans="2:24" ht="15.75">
      <c r="B117" s="286"/>
      <c r="C117" s="59" t="str">
        <f>TRIM(SUBSTITUTE(SUBSTITUTE(SUBSTITUTE(SUBSTITUTE(SUBSTITUTE(SUBSTITUTE(SUBSTITUTE(SUBSTITUTE(C116,"("," "),")"," "),CHAR(34)," "),"-"," "),"_"," "),"&lt;"," "),"&gt;"," "),"="," "))</f>
        <v/>
      </c>
      <c r="D117" s="59" t="str" cm="1">
        <f t="array" ref="D117">IF(ROW()=ROW(D112),C115,INDEX(E112:E125,ROW()-ROW(D112)))</f>
        <v/>
      </c>
      <c r="E117" s="114" t="str">
        <f>IF(OR(D117="",C114="",C114&lt;=0,F117=""),"",TRIM(MID(D117,LEN(F117)+1+IF(MID(D117,LEN(F117)+1,1)=" ",1,0),99999)))</f>
        <v/>
      </c>
      <c r="F117" s="59" t="str">
        <f>IF(OR(G117="",G117=0,G117="0"),"",IF(LEN(G117)&lt;=C114,G117,IF(LEN(SUBSTITUTE(H117," ",""))=C114+1,LEFT(G117,C114),LEFT(G117,FIND("§",SUBSTITUTE(H117," ","§",LEN(H117)-LEN(SUBSTITUTE(H117," ",""))))-1))))</f>
        <v/>
      </c>
      <c r="G117" s="59" t="str">
        <f t="shared" si="9"/>
        <v/>
      </c>
      <c r="H117" s="59" t="str">
        <f>IF(OR(G117="",G117=0,G117="0"),"",LEFT(G117,C114+1))</f>
        <v/>
      </c>
      <c r="I117" s="59"/>
      <c r="J117" s="142"/>
      <c r="K117" s="117" t="str">
        <f>IF(LEN(TRIM(L117))&gt;0,MAX(K13:K116)+1,"")</f>
        <v/>
      </c>
      <c r="L117" s="146"/>
      <c r="M117" s="142"/>
      <c r="N117" s="243"/>
      <c r="P117" s="165" t="s">
        <v>176</v>
      </c>
      <c r="Q117" s="79"/>
      <c r="R117" s="79"/>
      <c r="S117" s="79"/>
      <c r="T117" s="79"/>
      <c r="U117" s="79"/>
      <c r="V117" s="79"/>
      <c r="X117" s="3">
        <v>1</v>
      </c>
    </row>
    <row r="118" spans="2:24" ht="15.75">
      <c r="B118" s="286"/>
      <c r="C118" s="70" t="str">
        <f>TRIM(SUBSTITUTE(SUBSTITUTE(SUBSTITUTE(SUBSTITUTE(C117,"►"," "),"▼"," "),"▲"," "),"◄"," "))</f>
        <v/>
      </c>
      <c r="D118" s="59" t="str" cm="1">
        <f t="array" ref="D118">IF(ROW()=ROW(D112),C115,INDEX(E112:E125,ROW()-ROW(D112)))</f>
        <v/>
      </c>
      <c r="E118" s="114" t="str">
        <f>IF(OR(D118="",C114="",C114&lt;=0,F118=""),"",TRIM(MID(D118,LEN(F118)+1+IF(MID(D118,LEN(F118)+1,1)=" ",1,0),99999)))</f>
        <v/>
      </c>
      <c r="F118" s="59" t="str">
        <f>IF(OR(G118="",G118=0,G118="0"),"",IF(LEN(G118)&lt;=C114,G118,IF(LEN(SUBSTITUTE(H118," ",""))=C114+1,LEFT(G118,C114),LEFT(G118,FIND("§",SUBSTITUTE(H118," ","§",LEN(H118)-LEN(SUBSTITUTE(H118," ",""))))-1))))</f>
        <v/>
      </c>
      <c r="G118" s="59" t="str">
        <f t="shared" si="9"/>
        <v/>
      </c>
      <c r="H118" s="59" t="str">
        <f>IF(OR(G118="",G118=0,G118="0"),"",LEFT(G118,C114+1))</f>
        <v/>
      </c>
      <c r="I118" s="59"/>
      <c r="J118" s="142"/>
      <c r="K118" s="117" t="str">
        <f>IF(LEN(TRIM(L118))&gt;0,MAX(K13:K117)+1,"")</f>
        <v/>
      </c>
      <c r="L118" s="146"/>
      <c r="M118" s="142"/>
      <c r="N118" s="243"/>
      <c r="P118" s="79" t="s">
        <v>182</v>
      </c>
      <c r="Q118" s="79"/>
      <c r="R118" s="79"/>
      <c r="S118" s="79"/>
      <c r="T118" s="79"/>
      <c r="U118" s="79"/>
      <c r="V118" s="79"/>
      <c r="X118" s="3">
        <v>1</v>
      </c>
    </row>
    <row r="119" spans="2:24" ht="15.75">
      <c r="B119" s="286"/>
      <c r="C119" s="70" t="str">
        <f>TRIM(SUBSTITUTE(SUBSTITUTE(C118,"“"," "),"”"," "))</f>
        <v/>
      </c>
      <c r="D119" s="59" t="str" cm="1">
        <f t="array" ref="D119">IF(ROW()=ROW(D112),C115,INDEX(E112:E125,ROW()-ROW(D112)))</f>
        <v/>
      </c>
      <c r="E119" s="114" t="str">
        <f>IF(OR(D119="",C114="",C114&lt;=0,F119=""),"",TRIM(MID(D119,LEN(F119)+1+IF(MID(D119,LEN(F119)+1,1)=" ",1,0),99999)))</f>
        <v/>
      </c>
      <c r="F119" s="59" t="str">
        <f>IF(OR(G119="",G119=0,G119="0"),"",IF(LEN(G119)&lt;=C114,G119,IF(LEN(SUBSTITUTE(H119," ",""))=C114+1,LEFT(G119,C114),LEFT(G119,FIND("§",SUBSTITUTE(H119," ","§",LEN(H119)-LEN(SUBSTITUTE(H119," ",""))))-1))))</f>
        <v/>
      </c>
      <c r="G119" s="59" t="str">
        <f t="shared" si="9"/>
        <v/>
      </c>
      <c r="H119" s="59" t="str">
        <f>IF(OR(G119="",G119=0,G119="0"),"",LEFT(G119,C114+1))</f>
        <v/>
      </c>
      <c r="I119" s="59"/>
      <c r="J119" s="142"/>
      <c r="K119" s="117" t="str">
        <f>IF(LEN(TRIM(L119))&gt;0,MAX(K13:K118)+1,"")</f>
        <v/>
      </c>
      <c r="L119" s="146"/>
      <c r="M119" s="142"/>
      <c r="N119" s="243"/>
      <c r="P119" s="79" t="s">
        <v>195</v>
      </c>
      <c r="Q119" s="79"/>
      <c r="R119" s="79"/>
      <c r="S119" s="79"/>
      <c r="T119" s="79"/>
      <c r="U119" s="79"/>
      <c r="V119" s="79"/>
      <c r="X119" s="3">
        <v>1</v>
      </c>
    </row>
    <row r="120" spans="2:24" ht="15.75">
      <c r="B120" s="286"/>
      <c r="C120" s="70"/>
      <c r="D120" s="59" t="str" cm="1">
        <f t="array" ref="D120">IF(ROW()=ROW(D112),C115,INDEX(E112:E125,ROW()-ROW(D112)))</f>
        <v/>
      </c>
      <c r="E120" s="114" t="str">
        <f>IF(OR(D120="",C114="",C114&lt;=0,F120=""),"",TRIM(MID(D120,LEN(F120)+1+IF(MID(D120,LEN(F120)+1,1)=" ",1,0),99999)))</f>
        <v/>
      </c>
      <c r="F120" s="59" t="str">
        <f>IF(OR(G120="",G120=0,G120="0"),"",IF(LEN(G120)&lt;=C114,G120,IF(LEN(SUBSTITUTE(H120," ",""))=C114+1,LEFT(G120,C114),LEFT(G120,FIND("§",SUBSTITUTE(H120," ","§",LEN(H120)-LEN(SUBSTITUTE(H120," ",""))))-1))))</f>
        <v/>
      </c>
      <c r="G120" s="59" t="str">
        <f t="shared" si="9"/>
        <v/>
      </c>
      <c r="H120" s="59" t="str">
        <f>IF(OR(G120="",G120=0,G120="0"),"",LEFT(G120,C114+1))</f>
        <v/>
      </c>
      <c r="I120" s="59"/>
      <c r="J120" s="142"/>
      <c r="K120" s="117" t="str">
        <f>IF(LEN(TRIM(L120))&gt;0,MAX(K13:K119)+1,"")</f>
        <v/>
      </c>
      <c r="L120" s="146"/>
      <c r="M120" s="142"/>
      <c r="N120" s="243"/>
      <c r="P120" s="79" t="s">
        <v>196</v>
      </c>
      <c r="Q120" s="79"/>
      <c r="R120" s="79"/>
      <c r="S120" s="79"/>
      <c r="T120" s="79"/>
      <c r="U120" s="79"/>
      <c r="V120" s="79"/>
      <c r="X120" s="3">
        <v>1</v>
      </c>
    </row>
    <row r="121" spans="2:24" ht="15.75">
      <c r="B121" s="286"/>
      <c r="C121" s="70"/>
      <c r="D121" s="59" t="str" cm="1">
        <f t="array" ref="D121">IF(ROW()=ROW(D112),C115,INDEX(E112:E125,ROW()-ROW(D112)))</f>
        <v/>
      </c>
      <c r="E121" s="114" t="str">
        <f>IF(OR(D121="",C114="",C114&lt;=0,F121=""),"",TRIM(MID(D121,LEN(F121)+1+IF(MID(D121,LEN(F121)+1,1)=" ",1,0),99999)))</f>
        <v/>
      </c>
      <c r="F121" s="59" t="str">
        <f>IF(OR(G121="",G121=0,G121="0"),"",IF(LEN(G121)&lt;=C114,G121,IF(LEN(SUBSTITUTE(H121," ",""))=C114+1,LEFT(G121,C114),LEFT(G121,FIND("§",SUBSTITUTE(H121," ","§",LEN(H121)-LEN(SUBSTITUTE(H121," ",""))))-1))))</f>
        <v/>
      </c>
      <c r="G121" s="59" t="str">
        <f t="shared" si="9"/>
        <v/>
      </c>
      <c r="H121" s="59" t="str">
        <f>IF(OR(G121="",G121=0,G121="0"),"",LEFT(G121,C114+1))</f>
        <v/>
      </c>
      <c r="I121" s="59"/>
      <c r="J121" s="142"/>
      <c r="K121" s="117" t="str">
        <f>IF(LEN(TRIM(L121))&gt;0,MAX(K13:K120)+1,"")</f>
        <v/>
      </c>
      <c r="L121" s="146"/>
      <c r="M121" s="142"/>
      <c r="N121" s="243"/>
      <c r="P121" s="79" t="s">
        <v>188</v>
      </c>
      <c r="Q121" s="79"/>
      <c r="R121" s="79"/>
      <c r="S121" s="79"/>
      <c r="T121" s="79"/>
      <c r="U121" s="79"/>
      <c r="V121" s="79"/>
      <c r="X121" s="3">
        <v>1</v>
      </c>
    </row>
    <row r="122" spans="2:24" ht="15.75">
      <c r="B122" s="286"/>
      <c r="C122" s="70"/>
      <c r="D122" s="59" t="str" cm="1">
        <f t="array" ref="D122">IF(ROW()=ROW(D112),C115,INDEX(E112:E125,ROW()-ROW(D112)))</f>
        <v/>
      </c>
      <c r="E122" s="114" t="str">
        <f>IF(OR(D122="",C114="",C114&lt;=0,F122=""),"",TRIM(MID(D122,LEN(F122)+1+IF(MID(D122,LEN(F122)+1,1)=" ",1,0),99999)))</f>
        <v/>
      </c>
      <c r="F122" s="59" t="str">
        <f>IF(OR(G122="",G122=0,G122="0"),"",IF(LEN(G122)&lt;=C114,G122,IF(LEN(SUBSTITUTE(H122," ",""))=C114+1,LEFT(G122,C114),LEFT(G122,FIND("§",SUBSTITUTE(H122," ","§",LEN(H122)-LEN(SUBSTITUTE(H122," ",""))))-1))))</f>
        <v/>
      </c>
      <c r="G122" s="59" t="str">
        <f t="shared" si="9"/>
        <v/>
      </c>
      <c r="H122" s="59" t="str">
        <f>IF(OR(G122="",G122=0,G122="0"),"",LEFT(G122,C114+1))</f>
        <v/>
      </c>
      <c r="I122" s="59"/>
      <c r="J122" s="142"/>
      <c r="K122" s="117" t="str">
        <f>IF(LEN(TRIM(L122))&gt;0,MAX(K13:K121)+1,"")</f>
        <v/>
      </c>
      <c r="L122" s="146"/>
      <c r="M122" s="142"/>
      <c r="N122" s="243"/>
      <c r="P122" s="162"/>
      <c r="Q122" s="79"/>
      <c r="R122" s="79"/>
      <c r="S122" s="79"/>
      <c r="T122" s="79"/>
      <c r="U122" s="79"/>
      <c r="V122" s="79"/>
      <c r="X122" s="3">
        <v>1</v>
      </c>
    </row>
    <row r="123" spans="2:24" ht="15.75">
      <c r="B123" s="286"/>
      <c r="C123" s="70"/>
      <c r="D123" s="59" t="str" cm="1">
        <f t="array" ref="D123">IF(ROW()=ROW(D112),C115,INDEX(E112:E125,ROW()-ROW(D112)))</f>
        <v/>
      </c>
      <c r="E123" s="114" t="str">
        <f>IF(OR(D123="",C114="",C114&lt;=0,F123=""),"",TRIM(MID(D123,LEN(F123)+1+IF(MID(D123,LEN(F123)+1,1)=" ",1,0),99999)))</f>
        <v/>
      </c>
      <c r="F123" s="59" t="str">
        <f>IF(OR(G123="",G123=0,G123="0"),"",IF(LEN(G123)&lt;=C114,G123,IF(LEN(SUBSTITUTE(H123," ",""))=C114+1,LEFT(G123,C114),LEFT(G123,FIND("§",SUBSTITUTE(H123," ","§",LEN(H123)-LEN(SUBSTITUTE(H123," ",""))))-1))))</f>
        <v/>
      </c>
      <c r="G123" s="59" t="str">
        <f t="shared" si="9"/>
        <v/>
      </c>
      <c r="H123" s="59" t="str">
        <f>IF(OR(G123="",G123=0,G123="0"),"",LEFT(G123,C114+1))</f>
        <v/>
      </c>
      <c r="I123" s="59"/>
      <c r="J123" s="142"/>
      <c r="K123" s="117" t="str">
        <f>IF(LEN(TRIM(L123))&gt;0,MAX(K13:K122)+1,"")</f>
        <v/>
      </c>
      <c r="L123" s="146"/>
      <c r="M123" s="142"/>
      <c r="N123" s="243"/>
      <c r="P123" s="163" t="s">
        <v>200</v>
      </c>
      <c r="Q123" s="79"/>
      <c r="R123" s="79"/>
      <c r="S123" s="79"/>
      <c r="T123" s="79"/>
      <c r="U123" s="79"/>
      <c r="V123" s="79"/>
      <c r="X123" s="3">
        <v>1</v>
      </c>
    </row>
    <row r="124" spans="2:24" ht="15.75">
      <c r="B124" s="286"/>
      <c r="C124" s="70"/>
      <c r="D124" s="59" t="str" cm="1">
        <f t="array" ref="D124">IF(ROW()=ROW(D112),C115,INDEX(E112:E125,ROW()-ROW(D112)))</f>
        <v/>
      </c>
      <c r="E124" s="114" t="str">
        <f>IF(OR(D124="",C114="",C114&lt;=0,F124=""),"",TRIM(MID(D124,LEN(F124)+1+IF(MID(D124,LEN(F124)+1,1)=" ",1,0),99999)))</f>
        <v/>
      </c>
      <c r="F124" s="59" t="str">
        <f>IF(OR(G124="",G124=0,G124="0"),"",IF(LEN(G124)&lt;=C114,G124,IF(LEN(SUBSTITUTE(H124," ",""))=C114+1,LEFT(G124,C114),LEFT(G124,FIND("§",SUBSTITUTE(H124," ","§",LEN(H124)-LEN(SUBSTITUTE(H124," ",""))))-1))))</f>
        <v/>
      </c>
      <c r="G124" s="59" t="str">
        <f t="shared" si="9"/>
        <v/>
      </c>
      <c r="H124" s="59" t="str">
        <f>IF(OR(G124="",G124=0,G124="0"),"",LEFT(G124,C114+1))</f>
        <v/>
      </c>
      <c r="I124" s="59"/>
      <c r="J124" s="142"/>
      <c r="K124" s="117" t="str">
        <f>IF(LEN(TRIM(L124))&gt;0,MAX(K13:K123)+1,"")</f>
        <v/>
      </c>
      <c r="L124" s="146"/>
      <c r="M124" s="142"/>
      <c r="N124" s="243"/>
      <c r="P124" s="162" t="s">
        <v>189</v>
      </c>
      <c r="Q124" s="79"/>
      <c r="R124" s="79"/>
      <c r="S124" s="79"/>
      <c r="T124" s="79"/>
      <c r="U124" s="79"/>
      <c r="V124" s="79"/>
      <c r="X124" s="3">
        <v>1</v>
      </c>
    </row>
    <row r="125" spans="2:24" ht="15.75">
      <c r="B125" s="286"/>
      <c r="C125" s="70"/>
      <c r="D125" s="59" t="str" cm="1">
        <f t="array" ref="D125">IF(ROW()=ROW(D112),C115,INDEX(E112:E125,ROW()-ROW(D112)))</f>
        <v/>
      </c>
      <c r="E125" s="114" t="str">
        <f>IF(OR(D125="",C114="",C114&lt;=0,F125=""),"",TRIM(MID(D125,LEN(F125)+1+IF(MID(D125,LEN(F125)+1,1)=" ",1,0),99999)))</f>
        <v/>
      </c>
      <c r="F125" s="59" t="str">
        <f>IF(OR(G125="",G125=0,G125="0"),"",IF(LEN(G125)&lt;=C114,G125,IF(LEN(SUBSTITUTE(H125," ",""))=C114+1,LEFT(G125,C114),LEFT(G125,FIND("§",SUBSTITUTE(H125," ","§",LEN(H125)-LEN(SUBSTITUTE(H125," ",""))))-1))))</f>
        <v/>
      </c>
      <c r="G125" s="59" t="str">
        <f t="shared" si="9"/>
        <v/>
      </c>
      <c r="H125" s="59" t="str">
        <f>IF(OR(G125="",G125=0,G125="0"),"",LEFT(G125,C114+1))</f>
        <v/>
      </c>
      <c r="I125" s="59"/>
      <c r="J125" s="142"/>
      <c r="K125" s="117" t="str">
        <f>IF(LEN(TRIM(L125))&gt;0,MAX(K13:K124)+1,"")</f>
        <v/>
      </c>
      <c r="L125" s="146"/>
      <c r="M125" s="142"/>
      <c r="N125" s="243"/>
      <c r="P125" s="162"/>
      <c r="Q125" s="79"/>
      <c r="R125" s="79"/>
      <c r="S125" s="79"/>
      <c r="T125" s="79"/>
      <c r="U125" s="79"/>
      <c r="V125" s="79"/>
      <c r="X125" s="3">
        <v>1</v>
      </c>
    </row>
    <row r="126" spans="2:24" ht="15.75">
      <c r="B126" s="286"/>
      <c r="C126" s="113" t="str">
        <f>IF(TRIM(SUBSTITUTE(J22,CHAR(160),""))="","",J22)</f>
        <v/>
      </c>
      <c r="D126" s="59" t="str" cm="1">
        <f t="array" ref="D126">IF(ROW()=ROW(D126),C129,INDEX(E126:E139,ROW()-ROW(D126)))</f>
        <v/>
      </c>
      <c r="E126" s="114" t="str">
        <f>IF(OR(D126="",C128="",C128&lt;=0,F126=""),"",TRIM(MID(D126,LEN(F126)+1+IF(MID(D126,LEN(F126)+1,1)=" ",1,0),99999)))</f>
        <v/>
      </c>
      <c r="F126" s="59" t="str">
        <f>IF(OR(G126="",G126=0,G126="0"),"",IF(LEN(G126)&lt;=C128,G126,IF(LEN(SUBSTITUTE(H126," ",""))=C128+1,LEFT(G126,C128),LEFT(G126,FIND("§",SUBSTITUTE(H126," ","§",LEN(H126)-LEN(SUBSTITUTE(H126," ",""))))-1))))</f>
        <v/>
      </c>
      <c r="G126" s="59" t="str">
        <f t="shared" si="9"/>
        <v/>
      </c>
      <c r="H126" s="59" t="str">
        <f>IF(OR(G126="",G126=0,G126="0"),"",LEFT(G126,C128+1))</f>
        <v/>
      </c>
      <c r="I126" s="59"/>
      <c r="J126" s="142"/>
      <c r="K126" s="117" t="str">
        <f>IF(LEN(TRIM(L126))&gt;0,MAX(K13:K125)+1,"")</f>
        <v/>
      </c>
      <c r="L126" s="146"/>
      <c r="M126" s="142"/>
      <c r="N126" s="243"/>
      <c r="P126" s="163" t="s">
        <v>190</v>
      </c>
      <c r="Q126" s="79"/>
      <c r="R126" s="79"/>
      <c r="S126" s="79"/>
      <c r="T126" s="79"/>
      <c r="U126" s="79"/>
      <c r="V126" s="79"/>
      <c r="X126" s="3">
        <v>1</v>
      </c>
    </row>
    <row r="127" spans="2:24" ht="15.75">
      <c r="B127" s="286"/>
      <c r="C127" s="70" t="str">
        <f>TRIM(SUBSTITUTE(SUBSTITUTE(SUBSTITUTE(SUBSTITUTE(SUBSTITUTE(SUBSTITUTE(SUBSTITUTE(SUBSTITUTE(SUBSTITUTE(CLEAN(IF(OR(LEFT(C126,1)="-",LEFT(C126,1)="="),MID(C126,2,99999),C126)),"—","-"),"–","-"),CHAR(160)," "),CHAR(9)," "),CHAR(13)," "),CHAR(10)," ")," "," ")," "," ")," "," "))</f>
        <v/>
      </c>
      <c r="D127" s="59" t="str" cm="1">
        <f t="array" ref="D127">IF(ROW()=ROW(D126),C129,INDEX(E126:E139,ROW()-ROW(D126)))</f>
        <v/>
      </c>
      <c r="E127" s="114" t="str">
        <f>IF(OR(D127="",C128="",C128&lt;=0,F127=""),"",TRIM(MID(D127,LEN(F127)+1+IF(MID(D127,LEN(F127)+1,1)=" ",1,0),99999)))</f>
        <v/>
      </c>
      <c r="F127" s="59" t="str">
        <f>IF(OR(G127="",G127=0,G127="0"),"",IF(LEN(G127)&lt;=C128,G127,IF(LEN(SUBSTITUTE(H127," ",""))=C128+1,LEFT(G127,C128),LEFT(G127,FIND("§",SUBSTITUTE(H127," ","§",LEN(H127)-LEN(SUBSTITUTE(H127," ",""))))-1))))</f>
        <v/>
      </c>
      <c r="G127" s="59" t="str">
        <f t="shared" si="9"/>
        <v/>
      </c>
      <c r="H127" s="59" t="str">
        <f>IF(OR(G127="",G127=0,G127="0"),"",LEFT(G127,C128+1))</f>
        <v/>
      </c>
      <c r="I127" s="59"/>
      <c r="J127" s="142"/>
      <c r="K127" s="117" t="str">
        <f>IF(LEN(TRIM(L127))&gt;0,MAX(K13:K126)+1,"")</f>
        <v/>
      </c>
      <c r="L127" s="146"/>
      <c r="M127" s="142"/>
      <c r="N127" s="243"/>
      <c r="P127" s="162" t="s">
        <v>191</v>
      </c>
      <c r="Q127" s="79"/>
      <c r="R127" s="79"/>
      <c r="S127" s="79"/>
      <c r="T127" s="79"/>
      <c r="U127" s="79"/>
      <c r="V127" s="79"/>
      <c r="X127" s="3">
        <v>1</v>
      </c>
    </row>
    <row r="128" spans="2:24" ht="15.75">
      <c r="B128" s="286"/>
      <c r="C128" s="121">
        <f>C11</f>
        <v>120</v>
      </c>
      <c r="D128" s="59" t="str" cm="1">
        <f t="array" ref="D128">IF(ROW()=ROW(D126),C129,INDEX(E126:E139,ROW()-ROW(D126)))</f>
        <v/>
      </c>
      <c r="E128" s="114" t="str">
        <f>IF(OR(D128="",C128="",C128&lt;=0,F128=""),"",TRIM(MID(D128,LEN(F128)+1+IF(MID(D128,LEN(F128)+1,1)=" ",1,0),99999)))</f>
        <v/>
      </c>
      <c r="F128" s="59" t="str">
        <f>IF(OR(G128="",G128=0,G128="0"),"",IF(LEN(G128)&lt;=C128,G128,IF(LEN(SUBSTITUTE(H128," ",""))=C128+1,LEFT(G128,C128),LEFT(G128,FIND("§",SUBSTITUTE(H128," ","§",LEN(H128)-LEN(SUBSTITUTE(H128," ",""))))-1))))</f>
        <v/>
      </c>
      <c r="G128" s="59" t="str">
        <f t="shared" si="9"/>
        <v/>
      </c>
      <c r="H128" s="59" t="str">
        <f>IF(OR(G128="",G128=0,G128="0"),"",LEFT(G128,C128+1))</f>
        <v/>
      </c>
      <c r="I128" s="59"/>
      <c r="J128" s="142"/>
      <c r="K128" s="117" t="str">
        <f>IF(LEN(TRIM(L128))&gt;0,MAX(K13:K127)+1,"")</f>
        <v/>
      </c>
      <c r="L128" s="146"/>
      <c r="M128" s="142"/>
      <c r="N128" s="243"/>
      <c r="P128" s="162" t="s">
        <v>192</v>
      </c>
      <c r="Q128" s="79"/>
      <c r="R128" s="79"/>
      <c r="S128" s="79"/>
      <c r="T128" s="79"/>
      <c r="U128" s="79"/>
      <c r="V128" s="79"/>
      <c r="X128" s="3">
        <v>1</v>
      </c>
    </row>
    <row r="129" spans="2:24" ht="15.75">
      <c r="B129" s="286"/>
      <c r="C129" s="70" t="str">
        <f>IF(UPPER(TRIM(C12))="X",C133,C127)</f>
        <v/>
      </c>
      <c r="D129" s="59" t="str" cm="1">
        <f t="array" ref="D129">IF(ROW()=ROW(D126),C129,INDEX(E126:E139,ROW()-ROW(D126)))</f>
        <v/>
      </c>
      <c r="E129" s="114" t="str">
        <f>IF(OR(D129="",C128="",C128&lt;=0,F129=""),"",TRIM(MID(D129,LEN(F129)+1+IF(MID(D129,LEN(F129)+1,1)=" ",1,0),99999)))</f>
        <v/>
      </c>
      <c r="F129" s="59" t="str">
        <f>IF(OR(G129="",G129=0,G129="0"),"",IF(LEN(G129)&lt;=C128,G129,IF(LEN(SUBSTITUTE(H129," ",""))=C128+1,LEFT(G129,C128),LEFT(G129,FIND("§",SUBSTITUTE(H129," ","§",LEN(H129)-LEN(SUBSTITUTE(H129," ",""))))-1))))</f>
        <v/>
      </c>
      <c r="G129" s="59" t="str">
        <f t="shared" si="9"/>
        <v/>
      </c>
      <c r="H129" s="59" t="str">
        <f>IF(OR(G129="",G129=0,G129="0"),"",LEFT(G129,C128+1))</f>
        <v/>
      </c>
      <c r="I129" s="59"/>
      <c r="J129" s="142"/>
      <c r="K129" s="117" t="str">
        <f>IF(LEN(TRIM(L129))&gt;0,MAX(K13:K128)+1,"")</f>
        <v/>
      </c>
      <c r="L129" s="146"/>
      <c r="M129" s="142"/>
      <c r="N129" s="243"/>
      <c r="P129" s="162"/>
      <c r="Q129" s="79"/>
      <c r="R129" s="79"/>
      <c r="S129" s="79"/>
      <c r="T129" s="79"/>
      <c r="U129" s="79"/>
      <c r="V129" s="79"/>
      <c r="X129" s="3">
        <v>1</v>
      </c>
    </row>
    <row r="130" spans="2:24" ht="15.75">
      <c r="B130" s="286"/>
      <c r="C130" s="123" t="str">
        <f>TRIM(SUBSTITUTE(SUBSTITUTE(SUBSTITUTE(SUBSTITUTE(SUBSTITUTE(SUBSTITUTE(SUBSTITUTE(SUBSTITUTE(SUBSTITUTE(SUBSTITUTE(C127,","," "),";"," "),":"," "),"!"," "),"?"," "),"…"," "),"»"," "),"«"," "),"/"," "),"."," "))</f>
        <v/>
      </c>
      <c r="D130" s="59" t="str" cm="1">
        <f t="array" ref="D130">IF(ROW()=ROW(D126),C129,INDEX(E126:E139,ROW()-ROW(D126)))</f>
        <v/>
      </c>
      <c r="E130" s="114" t="str">
        <f>IF(OR(D130="",C128="",C128&lt;=0,F130=""),"",TRIM(MID(D130,LEN(F130)+1+IF(MID(D130,LEN(F130)+1,1)=" ",1,0),99999)))</f>
        <v/>
      </c>
      <c r="F130" s="59" t="str">
        <f>IF(OR(G130="",G130=0,G130="0"),"",IF(LEN(G130)&lt;=C128,G130,IF(LEN(SUBSTITUTE(H130," ",""))=C128+1,LEFT(G130,C128),LEFT(G130,FIND("§",SUBSTITUTE(H130," ","§",LEN(H130)-LEN(SUBSTITUTE(H130," ",""))))-1))))</f>
        <v/>
      </c>
      <c r="G130" s="59" t="str">
        <f t="shared" si="9"/>
        <v/>
      </c>
      <c r="H130" s="59" t="str">
        <f>IF(OR(G130="",G130=0,G130="0"),"",LEFT(G130,C128+1))</f>
        <v/>
      </c>
      <c r="I130" s="59"/>
      <c r="J130" s="142"/>
      <c r="K130" s="117" t="str">
        <f>IF(LEN(TRIM(L130))&gt;0,MAX(K13:K129)+1,"")</f>
        <v/>
      </c>
      <c r="L130" s="146"/>
      <c r="M130" s="142"/>
      <c r="N130" s="243"/>
      <c r="P130" s="163" t="s">
        <v>193</v>
      </c>
      <c r="Q130" s="79"/>
      <c r="R130" s="79"/>
      <c r="S130" s="79"/>
      <c r="T130" s="79"/>
      <c r="U130" s="79"/>
      <c r="V130" s="79"/>
      <c r="X130" s="3">
        <v>1</v>
      </c>
    </row>
    <row r="131" spans="2:24" ht="15.75">
      <c r="B131" s="286"/>
      <c r="C131" s="59" t="str">
        <f>TRIM(SUBSTITUTE(SUBSTITUTE(SUBSTITUTE(SUBSTITUTE(SUBSTITUTE(SUBSTITUTE(SUBSTITUTE(SUBSTITUTE(C130,"("," "),")"," "),CHAR(34)," "),"-"," "),"_"," "),"&lt;"," "),"&gt;"," "),"="," "))</f>
        <v/>
      </c>
      <c r="D131" s="59" t="str" cm="1">
        <f t="array" ref="D131">IF(ROW()=ROW(D126),C129,INDEX(E126:E139,ROW()-ROW(D126)))</f>
        <v/>
      </c>
      <c r="E131" s="114" t="str">
        <f>IF(OR(D131="",C128="",C128&lt;=0,F131=""),"",TRIM(MID(D131,LEN(F131)+1+IF(MID(D131,LEN(F131)+1,1)=" ",1,0),99999)))</f>
        <v/>
      </c>
      <c r="F131" s="59" t="str">
        <f>IF(OR(G131="",G131=0,G131="0"),"",IF(LEN(G131)&lt;=C128,G131,IF(LEN(SUBSTITUTE(H131," ",""))=C128+1,LEFT(G131,C128),LEFT(G131,FIND("§",SUBSTITUTE(H131," ","§",LEN(H131)-LEN(SUBSTITUTE(H131," ",""))))-1))))</f>
        <v/>
      </c>
      <c r="G131" s="59" t="str">
        <f t="shared" si="9"/>
        <v/>
      </c>
      <c r="H131" s="59" t="str">
        <f>IF(OR(G131="",G131=0,G131="0"),"",LEFT(G131,C128+1))</f>
        <v/>
      </c>
      <c r="I131" s="59"/>
      <c r="J131" s="142"/>
      <c r="K131" s="117" t="str">
        <f>IF(LEN(TRIM(L131))&gt;0,MAX(K13:K130)+1,"")</f>
        <v/>
      </c>
      <c r="L131" s="146"/>
      <c r="M131" s="142"/>
      <c r="N131" s="243"/>
      <c r="P131" s="162" t="s">
        <v>194</v>
      </c>
      <c r="Q131" s="79"/>
      <c r="R131" s="79"/>
      <c r="S131" s="79"/>
      <c r="T131" s="79"/>
      <c r="U131" s="79"/>
      <c r="V131" s="79"/>
      <c r="X131" s="3">
        <v>1</v>
      </c>
    </row>
    <row r="132" spans="2:24" ht="15.75">
      <c r="B132" s="286"/>
      <c r="C132" s="70" t="str">
        <f>TRIM(SUBSTITUTE(SUBSTITUTE(SUBSTITUTE(SUBSTITUTE(C131,"►"," "),"▼"," "),"▲"," "),"◄"," "))</f>
        <v/>
      </c>
      <c r="D132" s="59" t="str" cm="1">
        <f t="array" ref="D132">IF(ROW()=ROW(D126),C129,INDEX(E126:E139,ROW()-ROW(D126)))</f>
        <v/>
      </c>
      <c r="E132" s="114" t="str">
        <f>IF(OR(D132="",C128="",C128&lt;=0,F132=""),"",TRIM(MID(D132,LEN(F132)+1+IF(MID(D132,LEN(F132)+1,1)=" ",1,0),99999)))</f>
        <v/>
      </c>
      <c r="F132" s="59" t="str">
        <f>IF(OR(G132="",G132=0,G132="0"),"",IF(LEN(G132)&lt;=C128,G132,IF(LEN(SUBSTITUTE(H132," ",""))=C128+1,LEFT(G132,C128),LEFT(G132,FIND("§",SUBSTITUTE(H132," ","§",LEN(H132)-LEN(SUBSTITUTE(H132," ",""))))-1))))</f>
        <v/>
      </c>
      <c r="G132" s="59" t="str">
        <f t="shared" si="9"/>
        <v/>
      </c>
      <c r="H132" s="59" t="str">
        <f>IF(OR(G132="",G132=0,G132="0"),"",LEFT(G132,C128+1))</f>
        <v/>
      </c>
      <c r="I132" s="59"/>
      <c r="J132" s="142"/>
      <c r="K132" s="117" t="str">
        <f>IF(LEN(TRIM(L132))&gt;0,MAX(K13:K131)+1,"")</f>
        <v/>
      </c>
      <c r="L132" s="146"/>
      <c r="M132" s="142"/>
      <c r="N132" s="243"/>
      <c r="P132" s="162"/>
      <c r="Q132" s="79"/>
      <c r="R132" s="79"/>
      <c r="S132" s="79"/>
      <c r="T132" s="79"/>
      <c r="U132" s="79"/>
      <c r="V132" s="79"/>
      <c r="X132" s="3">
        <v>1</v>
      </c>
    </row>
    <row r="133" spans="2:24" ht="15.75">
      <c r="B133" s="286"/>
      <c r="C133" s="70" t="str">
        <f>TRIM(SUBSTITUTE(SUBSTITUTE(C132,"“"," "),"”"," "))</f>
        <v/>
      </c>
      <c r="D133" s="59" t="str" cm="1">
        <f t="array" ref="D133">IF(ROW()=ROW(D126),C129,INDEX(E126:E139,ROW()-ROW(D126)))</f>
        <v/>
      </c>
      <c r="E133" s="114" t="str">
        <f>IF(OR(D133="",C128="",C128&lt;=0,F133=""),"",TRIM(MID(D133,LEN(F133)+1+IF(MID(D133,LEN(F133)+1,1)=" ",1,0),99999)))</f>
        <v/>
      </c>
      <c r="F133" s="59" t="str">
        <f>IF(OR(G133="",G133=0,G133="0"),"",IF(LEN(G133)&lt;=C128,G133,IF(LEN(SUBSTITUTE(H133," ",""))=C128+1,LEFT(G133,C128),LEFT(G133,FIND("§",SUBSTITUTE(H133," ","§",LEN(H133)-LEN(SUBSTITUTE(H133," ",""))))-1))))</f>
        <v/>
      </c>
      <c r="G133" s="59" t="str">
        <f t="shared" si="9"/>
        <v/>
      </c>
      <c r="H133" s="59" t="str">
        <f>IF(OR(G133="",G133=0,G133="0"),"",LEFT(G133,C128+1))</f>
        <v/>
      </c>
      <c r="I133" s="59"/>
      <c r="J133" s="142"/>
      <c r="K133" s="117" t="str">
        <f>IF(LEN(TRIM(L133))&gt;0,MAX(K13:K132)+1,"")</f>
        <v/>
      </c>
      <c r="L133" s="146"/>
      <c r="M133" s="142"/>
      <c r="N133" s="243"/>
      <c r="P133" s="163" t="s">
        <v>201</v>
      </c>
      <c r="Q133" s="79"/>
      <c r="R133" s="79"/>
      <c r="S133" s="79"/>
      <c r="T133" s="79"/>
      <c r="U133" s="79"/>
      <c r="V133" s="79"/>
      <c r="X133" s="3">
        <v>1</v>
      </c>
    </row>
    <row r="134" spans="2:24" ht="15.75">
      <c r="B134" s="286"/>
      <c r="C134" s="70"/>
      <c r="D134" s="59" t="str" cm="1">
        <f t="array" ref="D134">IF(ROW()=ROW(D126),C129,INDEX(E126:E139,ROW()-ROW(D126)))</f>
        <v/>
      </c>
      <c r="E134" s="114" t="str">
        <f>IF(OR(D134="",C128="",C128&lt;=0,F134=""),"",TRIM(MID(D134,LEN(F134)+1+IF(MID(D134,LEN(F134)+1,1)=" ",1,0),99999)))</f>
        <v/>
      </c>
      <c r="F134" s="59" t="str">
        <f>IF(OR(G134="",G134=0,G134="0"),"",IF(LEN(G134)&lt;=C128,G134,IF(LEN(SUBSTITUTE(H134," ",""))=C128+1,LEFT(G134,C128),LEFT(G134,FIND("§",SUBSTITUTE(H134," ","§",LEN(H134)-LEN(SUBSTITUTE(H134," ",""))))-1))))</f>
        <v/>
      </c>
      <c r="G134" s="59" t="str">
        <f t="shared" si="9"/>
        <v/>
      </c>
      <c r="H134" s="59" t="str">
        <f>IF(OR(G134="",G134=0,G134="0"),"",LEFT(G134,C128+1))</f>
        <v/>
      </c>
      <c r="I134" s="59"/>
      <c r="J134" s="142"/>
      <c r="K134" s="117" t="str">
        <f>IF(LEN(TRIM(L134))&gt;0,MAX(K13:K133)+1,"")</f>
        <v/>
      </c>
      <c r="L134" s="146"/>
      <c r="M134" s="142"/>
      <c r="N134" s="243"/>
      <c r="P134" s="162" t="s">
        <v>202</v>
      </c>
      <c r="Q134" s="79"/>
      <c r="R134" s="79"/>
      <c r="S134" s="79"/>
      <c r="T134" s="79"/>
      <c r="U134" s="79"/>
      <c r="V134" s="79"/>
      <c r="X134" s="3">
        <v>1</v>
      </c>
    </row>
    <row r="135" spans="2:24" ht="15.75">
      <c r="B135" s="286"/>
      <c r="C135" s="70"/>
      <c r="D135" s="59" t="str" cm="1">
        <f t="array" ref="D135">IF(ROW()=ROW(D126),C129,INDEX(E126:E139,ROW()-ROW(D126)))</f>
        <v/>
      </c>
      <c r="E135" s="114" t="str">
        <f>IF(OR(D135="",C128="",C128&lt;=0,F135=""),"",TRIM(MID(D135,LEN(F135)+1+IF(MID(D135,LEN(F135)+1,1)=" ",1,0),99999)))</f>
        <v/>
      </c>
      <c r="F135" s="59" t="str">
        <f>IF(OR(G135="",G135=0,G135="0"),"",IF(LEN(G135)&lt;=C128,G135,IF(LEN(SUBSTITUTE(H135," ",""))=C128+1,LEFT(G135,C128),LEFT(G135,FIND("§",SUBSTITUTE(H135," ","§",LEN(H135)-LEN(SUBSTITUTE(H135," ",""))))-1))))</f>
        <v/>
      </c>
      <c r="G135" s="59" t="str">
        <f t="shared" si="9"/>
        <v/>
      </c>
      <c r="H135" s="59" t="str">
        <f>IF(OR(G135="",G135=0,G135="0"),"",LEFT(G135,C128+1))</f>
        <v/>
      </c>
      <c r="I135" s="59"/>
      <c r="J135" s="142"/>
      <c r="K135" s="117" t="str">
        <f>IF(LEN(TRIM(L135))&gt;0,MAX(K13:K134)+1,"")</f>
        <v/>
      </c>
      <c r="L135" s="146"/>
      <c r="M135" s="142"/>
      <c r="N135" s="243"/>
      <c r="P135" s="162"/>
      <c r="Q135" s="79"/>
      <c r="R135" s="79"/>
      <c r="S135" s="79"/>
      <c r="T135" s="79"/>
      <c r="U135" s="79"/>
      <c r="V135" s="79"/>
      <c r="X135" s="3">
        <v>1</v>
      </c>
    </row>
    <row r="136" spans="2:24" ht="15.75">
      <c r="B136" s="286"/>
      <c r="C136" s="70"/>
      <c r="D136" s="59" t="str" cm="1">
        <f t="array" ref="D136">IF(ROW()=ROW(D126),C129,INDEX(E126:E139,ROW()-ROW(D126)))</f>
        <v/>
      </c>
      <c r="E136" s="114" t="str">
        <f>IF(OR(D136="",C128="",C128&lt;=0,F136=""),"",TRIM(MID(D136,LEN(F136)+1+IF(MID(D136,LEN(F136)+1,1)=" ",1,0),99999)))</f>
        <v/>
      </c>
      <c r="F136" s="59" t="str">
        <f>IF(OR(G136="",G136=0,G136="0"),"",IF(LEN(G136)&lt;=C128,G136,IF(LEN(SUBSTITUTE(H136," ",""))=C128+1,LEFT(G136,C128),LEFT(G136,FIND("§",SUBSTITUTE(H136," ","§",LEN(H136)-LEN(SUBSTITUTE(H136," ",""))))-1))))</f>
        <v/>
      </c>
      <c r="G136" s="59" t="str">
        <f t="shared" si="9"/>
        <v/>
      </c>
      <c r="H136" s="59" t="str">
        <f>IF(OR(G136="",G136=0,G136="0"),"",LEFT(G136,C128+1))</f>
        <v/>
      </c>
      <c r="I136" s="59"/>
      <c r="J136" s="142"/>
      <c r="K136" s="117" t="str">
        <f>IF(LEN(TRIM(L136))&gt;0,MAX(K13:K135)+1,"")</f>
        <v/>
      </c>
      <c r="L136" s="146"/>
      <c r="M136" s="142"/>
      <c r="N136" s="243"/>
      <c r="P136" s="79"/>
      <c r="Q136" s="79"/>
      <c r="R136" s="79"/>
      <c r="S136" s="79"/>
      <c r="T136" s="79"/>
      <c r="U136" s="79"/>
      <c r="V136" s="79"/>
      <c r="X136" s="3">
        <v>1</v>
      </c>
    </row>
    <row r="137" spans="2:24" ht="15.75">
      <c r="B137" s="286"/>
      <c r="C137" s="70"/>
      <c r="D137" s="59" t="str" cm="1">
        <f t="array" ref="D137">IF(ROW()=ROW(D126),C129,INDEX(E126:E139,ROW()-ROW(D126)))</f>
        <v/>
      </c>
      <c r="E137" s="114" t="str">
        <f>IF(OR(D137="",C128="",C128&lt;=0,F137=""),"",TRIM(MID(D137,LEN(F137)+1+IF(MID(D137,LEN(F137)+1,1)=" ",1,0),99999)))</f>
        <v/>
      </c>
      <c r="F137" s="59" t="str">
        <f>IF(OR(G137="",G137=0,G137="0"),"",IF(LEN(G137)&lt;=C128,G137,IF(LEN(SUBSTITUTE(H137," ",""))=C128+1,LEFT(G137,C128),LEFT(G137,FIND("§",SUBSTITUTE(H137," ","§",LEN(H137)-LEN(SUBSTITUTE(H137," ",""))))-1))))</f>
        <v/>
      </c>
      <c r="G137" s="59" t="str">
        <f t="shared" si="9"/>
        <v/>
      </c>
      <c r="H137" s="59" t="str">
        <f>IF(OR(G137="",G137=0,G137="0"),"",LEFT(G137,C128+1))</f>
        <v/>
      </c>
      <c r="I137" s="59"/>
      <c r="J137" s="142"/>
      <c r="K137" s="117" t="str">
        <f>IF(LEN(TRIM(L137))&gt;0,MAX(K13:K136)+1,"")</f>
        <v/>
      </c>
      <c r="L137" s="146"/>
      <c r="M137" s="142"/>
      <c r="N137" s="243"/>
      <c r="X137" s="3">
        <v>1</v>
      </c>
    </row>
    <row r="138" spans="2:24" ht="15.75">
      <c r="B138" s="286"/>
      <c r="C138" s="70"/>
      <c r="D138" s="59" t="str" cm="1">
        <f t="array" ref="D138">IF(ROW()=ROW(D126),C129,INDEX(E126:E139,ROW()-ROW(D126)))</f>
        <v/>
      </c>
      <c r="E138" s="114" t="str">
        <f>IF(OR(D138="",C128="",C128&lt;=0,F138=""),"",TRIM(MID(D138,LEN(F138)+1+IF(MID(D138,LEN(F138)+1,1)=" ",1,0),99999)))</f>
        <v/>
      </c>
      <c r="F138" s="59" t="str">
        <f>IF(OR(G138="",G138=0,G138="0"),"",IF(LEN(G138)&lt;=C128,G138,IF(LEN(SUBSTITUTE(H138," ",""))=C128+1,LEFT(G138,C128),LEFT(G138,FIND("§",SUBSTITUTE(H138," ","§",LEN(H138)-LEN(SUBSTITUTE(H138," ",""))))-1))))</f>
        <v/>
      </c>
      <c r="G138" s="59" t="str">
        <f t="shared" si="9"/>
        <v/>
      </c>
      <c r="H138" s="59" t="str">
        <f>IF(OR(G138="",G138=0,G138="0"),"",LEFT(G138,C128+1))</f>
        <v/>
      </c>
      <c r="I138" s="59"/>
      <c r="J138" s="142"/>
      <c r="K138" s="117" t="str">
        <f>IF(LEN(TRIM(L138))&gt;0,MAX(K13:K137)+1,"")</f>
        <v/>
      </c>
      <c r="L138" s="146"/>
      <c r="M138" s="142"/>
      <c r="N138" s="243"/>
      <c r="X138" s="3">
        <v>1</v>
      </c>
    </row>
    <row r="139" spans="2:24" ht="15.75">
      <c r="B139" s="286"/>
      <c r="C139" s="70"/>
      <c r="D139" s="59" t="str" cm="1">
        <f t="array" ref="D139">IF(ROW()=ROW(D126),C129,INDEX(E126:E139,ROW()-ROW(D126)))</f>
        <v/>
      </c>
      <c r="E139" s="114" t="str">
        <f>IF(OR(D139="",C128="",C128&lt;=0,F139=""),"",TRIM(MID(D139,LEN(F139)+1+IF(MID(D139,LEN(F139)+1,1)=" ",1,0),99999)))</f>
        <v/>
      </c>
      <c r="F139" s="59" t="str">
        <f>IF(OR(G139="",G139=0,G139="0"),"",IF(LEN(G139)&lt;=C128,G139,IF(LEN(SUBSTITUTE(H139," ",""))=C128+1,LEFT(G139,C128),LEFT(G139,FIND("§",SUBSTITUTE(H139," ","§",LEN(H139)-LEN(SUBSTITUTE(H139," ",""))))-1))))</f>
        <v/>
      </c>
      <c r="G139" s="59" t="str">
        <f t="shared" si="9"/>
        <v/>
      </c>
      <c r="H139" s="59" t="str">
        <f>IF(OR(G139="",G139=0,G139="0"),"",LEFT(G139,C128+1))</f>
        <v/>
      </c>
      <c r="I139" s="59"/>
      <c r="J139" s="142"/>
      <c r="K139" s="117" t="str">
        <f>IF(LEN(TRIM(L139))&gt;0,MAX(K13:K138)+1,"")</f>
        <v/>
      </c>
      <c r="L139" s="146"/>
      <c r="M139" s="142"/>
      <c r="N139" s="243"/>
      <c r="X139" s="3">
        <v>1</v>
      </c>
    </row>
    <row r="140" spans="2:24" ht="15.75">
      <c r="B140" s="286"/>
      <c r="C140" s="113" t="str">
        <f>IF(TRIM(SUBSTITUTE(J23,CHAR(160),""))="","",J23)</f>
        <v/>
      </c>
      <c r="D140" s="59" t="str" cm="1">
        <f t="array" ref="D140">IF(ROW()=ROW(D140),C143,INDEX(E140:E153,ROW()-ROW(D140)))</f>
        <v/>
      </c>
      <c r="E140" s="114" t="str">
        <f>IF(OR(D140="",C142="",C142&lt;=0,F140=""),"",TRIM(MID(D140,LEN(F140)+1+IF(MID(D140,LEN(F140)+1,1)=" ",1,0),99999)))</f>
        <v/>
      </c>
      <c r="F140" s="59" t="str">
        <f>IF(OR(G140="",G140=0,G140="0"),"",IF(LEN(G140)&lt;=C142,G140,IF(LEN(SUBSTITUTE(H140," ",""))=C142+1,LEFT(G140,C142),LEFT(G140,FIND("§",SUBSTITUTE(H140," ","§",LEN(H140)-LEN(SUBSTITUTE(H140," ",""))))-1))))</f>
        <v/>
      </c>
      <c r="G140" s="59" t="str">
        <f t="shared" si="9"/>
        <v/>
      </c>
      <c r="H140" s="59" t="str">
        <f>IF(OR(G140="",G140=0,G140="0"),"",LEFT(G140,C142+1))</f>
        <v/>
      </c>
      <c r="I140" s="59"/>
      <c r="J140" s="142"/>
      <c r="K140" s="117" t="str">
        <f>IF(LEN(TRIM(L140))&gt;0,MAX(K13:K139)+1,"")</f>
        <v/>
      </c>
      <c r="L140" s="146"/>
      <c r="M140" s="142"/>
      <c r="N140" s="243"/>
      <c r="X140" s="3">
        <v>1</v>
      </c>
    </row>
    <row r="141" spans="2:24" ht="15.75">
      <c r="B141" s="286"/>
      <c r="C141" s="70" t="str">
        <f>TRIM(SUBSTITUTE(SUBSTITUTE(SUBSTITUTE(SUBSTITUTE(SUBSTITUTE(SUBSTITUTE(SUBSTITUTE(SUBSTITUTE(SUBSTITUTE(CLEAN(IF(OR(LEFT(C140,1)="-",LEFT(C140,1)="="),MID(C140,2,99999),C140)),"—","-"),"–","-"),CHAR(160)," "),CHAR(9)," "),CHAR(13)," "),CHAR(10)," ")," "," ")," "," ")," "," "))</f>
        <v/>
      </c>
      <c r="D141" s="59" t="str" cm="1">
        <f t="array" ref="D141">IF(ROW()=ROW(D140),C143,INDEX(E140:E153,ROW()-ROW(D140)))</f>
        <v/>
      </c>
      <c r="E141" s="114" t="str">
        <f>IF(OR(D141="",C142="",C142&lt;=0,F141=""),"",TRIM(MID(D141,LEN(F141)+1+IF(MID(D141,LEN(F141)+1,1)=" ",1,0),99999)))</f>
        <v/>
      </c>
      <c r="F141" s="59" t="str">
        <f>IF(OR(G141="",G141=0,G141="0"),"",IF(LEN(G141)&lt;=C142,G141,IF(LEN(SUBSTITUTE(H141," ",""))=C142+1,LEFT(G141,C142),LEFT(G141,FIND("§",SUBSTITUTE(H141," ","§",LEN(H141)-LEN(SUBSTITUTE(H141," ",""))))-1))))</f>
        <v/>
      </c>
      <c r="G141" s="59" t="str">
        <f t="shared" si="9"/>
        <v/>
      </c>
      <c r="H141" s="59" t="str">
        <f>IF(OR(G141="",G141=0,G141="0"),"",LEFT(G141,C142+1))</f>
        <v/>
      </c>
      <c r="I141" s="59"/>
      <c r="J141" s="142"/>
      <c r="K141" s="117" t="str">
        <f>IF(LEN(TRIM(L141))&gt;0,MAX(K13:K140)+1,"")</f>
        <v/>
      </c>
      <c r="L141" s="146"/>
      <c r="M141" s="142"/>
      <c r="N141" s="243"/>
      <c r="X141" s="3">
        <v>1</v>
      </c>
    </row>
    <row r="142" spans="2:24" ht="15.75">
      <c r="B142" s="286"/>
      <c r="C142" s="121">
        <f>C11</f>
        <v>120</v>
      </c>
      <c r="D142" s="59" t="str" cm="1">
        <f t="array" ref="D142">IF(ROW()=ROW(D140),C143,INDEX(E140:E153,ROW()-ROW(D140)))</f>
        <v/>
      </c>
      <c r="E142" s="114" t="str">
        <f>IF(OR(D142="",C142="",C142&lt;=0,F142=""),"",TRIM(MID(D142,LEN(F142)+1+IF(MID(D142,LEN(F142)+1,1)=" ",1,0),99999)))</f>
        <v/>
      </c>
      <c r="F142" s="59" t="str">
        <f>IF(OR(G142="",G142=0,G142="0"),"",IF(LEN(G142)&lt;=C142,G142,IF(LEN(SUBSTITUTE(H142," ",""))=C142+1,LEFT(G142,C142),LEFT(G142,FIND("§",SUBSTITUTE(H142," ","§",LEN(H142)-LEN(SUBSTITUTE(H142," ",""))))-1))))</f>
        <v/>
      </c>
      <c r="G142" s="59" t="str">
        <f t="shared" ref="G142:G205" si="10">IF(OR(D142="",D142=0),"",TRIM(SUBSTITUTE(SUBSTITUTE(D142,CHAR(160)," "),CHAR(10)," ")))</f>
        <v/>
      </c>
      <c r="H142" s="59" t="str">
        <f>IF(OR(G142="",G142=0,G142="0"),"",LEFT(G142,C142+1))</f>
        <v/>
      </c>
      <c r="I142" s="59"/>
      <c r="J142" s="142"/>
      <c r="K142" s="117" t="str">
        <f>IF(LEN(TRIM(L142))&gt;0,MAX(K13:K141)+1,"")</f>
        <v/>
      </c>
      <c r="L142" s="146"/>
      <c r="M142" s="142"/>
      <c r="N142" s="243"/>
      <c r="X142" s="3">
        <v>1</v>
      </c>
    </row>
    <row r="143" spans="2:24" ht="15.75">
      <c r="B143" s="286"/>
      <c r="C143" s="70" t="str">
        <f>IF(UPPER(TRIM(C12))="X",C147,C141)</f>
        <v/>
      </c>
      <c r="D143" s="59" t="str" cm="1">
        <f t="array" ref="D143">IF(ROW()=ROW(D140),C143,INDEX(E140:E153,ROW()-ROW(D140)))</f>
        <v/>
      </c>
      <c r="E143" s="114" t="str">
        <f>IF(OR(D143="",C142="",C142&lt;=0,F143=""),"",TRIM(MID(D143,LEN(F143)+1+IF(MID(D143,LEN(F143)+1,1)=" ",1,0),99999)))</f>
        <v/>
      </c>
      <c r="F143" s="59" t="str">
        <f>IF(OR(G143="",G143=0,G143="0"),"",IF(LEN(G143)&lt;=C142,G143,IF(LEN(SUBSTITUTE(H143," ",""))=C142+1,LEFT(G143,C142),LEFT(G143,FIND("§",SUBSTITUTE(H143," ","§",LEN(H143)-LEN(SUBSTITUTE(H143," ",""))))-1))))</f>
        <v/>
      </c>
      <c r="G143" s="59" t="str">
        <f t="shared" si="10"/>
        <v/>
      </c>
      <c r="H143" s="59" t="str">
        <f>IF(OR(G143="",G143=0,G143="0"),"",LEFT(G143,C142+1))</f>
        <v/>
      </c>
      <c r="I143" s="59"/>
      <c r="J143" s="142"/>
      <c r="K143" s="117" t="str">
        <f>IF(LEN(TRIM(L143))&gt;0,MAX(K13:K142)+1,"")</f>
        <v/>
      </c>
      <c r="L143" s="146"/>
      <c r="M143" s="142"/>
      <c r="N143" s="243"/>
      <c r="X143" s="3">
        <v>1</v>
      </c>
    </row>
    <row r="144" spans="2:24" ht="15.75">
      <c r="B144" s="286"/>
      <c r="C144" s="123" t="str">
        <f>TRIM(SUBSTITUTE(SUBSTITUTE(SUBSTITUTE(SUBSTITUTE(SUBSTITUTE(SUBSTITUTE(SUBSTITUTE(SUBSTITUTE(SUBSTITUTE(SUBSTITUTE(C141,","," "),";"," "),":"," "),"!"," "),"?"," "),"…"," "),"»"," "),"«"," "),"/"," "),"."," "))</f>
        <v/>
      </c>
      <c r="D144" s="59" t="str" cm="1">
        <f t="array" ref="D144">IF(ROW()=ROW(D140),C143,INDEX(E140:E153,ROW()-ROW(D140)))</f>
        <v/>
      </c>
      <c r="E144" s="114" t="str">
        <f>IF(OR(D144="",C142="",C142&lt;=0,F144=""),"",TRIM(MID(D144,LEN(F144)+1+IF(MID(D144,LEN(F144)+1,1)=" ",1,0),99999)))</f>
        <v/>
      </c>
      <c r="F144" s="59" t="str">
        <f>IF(OR(G144="",G144=0,G144="0"),"",IF(LEN(G144)&lt;=C142,G144,IF(LEN(SUBSTITUTE(H144," ",""))=C142+1,LEFT(G144,C142),LEFT(G144,FIND("§",SUBSTITUTE(H144," ","§",LEN(H144)-LEN(SUBSTITUTE(H144," ",""))))-1))))</f>
        <v/>
      </c>
      <c r="G144" s="59" t="str">
        <f t="shared" si="10"/>
        <v/>
      </c>
      <c r="H144" s="59" t="str">
        <f>IF(OR(G144="",G144=0,G144="0"),"",LEFT(G144,C142+1))</f>
        <v/>
      </c>
      <c r="I144" s="59"/>
      <c r="J144" s="142"/>
      <c r="K144" s="117" t="str">
        <f>IF(LEN(TRIM(L144))&gt;0,MAX(K13:K143)+1,"")</f>
        <v/>
      </c>
      <c r="L144" s="146"/>
      <c r="M144" s="142"/>
      <c r="N144" s="243"/>
      <c r="X144" s="3">
        <v>1</v>
      </c>
    </row>
    <row r="145" spans="2:24" ht="15.75">
      <c r="B145" s="286"/>
      <c r="C145" s="59" t="str">
        <f>TRIM(SUBSTITUTE(SUBSTITUTE(SUBSTITUTE(SUBSTITUTE(SUBSTITUTE(SUBSTITUTE(SUBSTITUTE(SUBSTITUTE(C144,"("," "),")"," "),CHAR(34)," "),"-"," "),"_"," "),"&lt;"," "),"&gt;"," "),"="," "))</f>
        <v/>
      </c>
      <c r="D145" s="59" t="str" cm="1">
        <f t="array" ref="D145">IF(ROW()=ROW(D140),C143,INDEX(E140:E153,ROW()-ROW(D140)))</f>
        <v/>
      </c>
      <c r="E145" s="114" t="str">
        <f>IF(OR(D145="",C142="",C142&lt;=0,F145=""),"",TRIM(MID(D145,LEN(F145)+1+IF(MID(D145,LEN(F145)+1,1)=" ",1,0),99999)))</f>
        <v/>
      </c>
      <c r="F145" s="59" t="str">
        <f>IF(OR(G145="",G145=0,G145="0"),"",IF(LEN(G145)&lt;=C142,G145,IF(LEN(SUBSTITUTE(H145," ",""))=C142+1,LEFT(G145,C142),LEFT(G145,FIND("§",SUBSTITUTE(H145," ","§",LEN(H145)-LEN(SUBSTITUTE(H145," ",""))))-1))))</f>
        <v/>
      </c>
      <c r="G145" s="59" t="str">
        <f t="shared" si="10"/>
        <v/>
      </c>
      <c r="H145" s="59" t="str">
        <f>IF(OR(G145="",G145=0,G145="0"),"",LEFT(G145,C142+1))</f>
        <v/>
      </c>
      <c r="I145" s="59"/>
      <c r="J145" s="142"/>
      <c r="K145" s="117" t="str">
        <f>IF(LEN(TRIM(L145))&gt;0,MAX(K13:K144)+1,"")</f>
        <v/>
      </c>
      <c r="L145" s="146"/>
      <c r="M145" s="142"/>
      <c r="N145" s="243"/>
      <c r="X145" s="3">
        <v>1</v>
      </c>
    </row>
    <row r="146" spans="2:24" ht="15.75">
      <c r="B146" s="286"/>
      <c r="C146" s="70" t="str">
        <f>TRIM(SUBSTITUTE(SUBSTITUTE(SUBSTITUTE(SUBSTITUTE(C145,"►"," "),"▼"," "),"▲"," "),"◄"," "))</f>
        <v/>
      </c>
      <c r="D146" s="59" t="str" cm="1">
        <f t="array" ref="D146">IF(ROW()=ROW(D140),C143,INDEX(E140:E153,ROW()-ROW(D140)))</f>
        <v/>
      </c>
      <c r="E146" s="114" t="str">
        <f>IF(OR(D146="",C142="",C142&lt;=0,F146=""),"",TRIM(MID(D146,LEN(F146)+1+IF(MID(D146,LEN(F146)+1,1)=" ",1,0),99999)))</f>
        <v/>
      </c>
      <c r="F146" s="59" t="str">
        <f>IF(OR(G146="",G146=0,G146="0"),"",IF(LEN(G146)&lt;=C142,G146,IF(LEN(SUBSTITUTE(H146," ",""))=C142+1,LEFT(G146,C142),LEFT(G146,FIND("§",SUBSTITUTE(H146," ","§",LEN(H146)-LEN(SUBSTITUTE(H146," ",""))))-1))))</f>
        <v/>
      </c>
      <c r="G146" s="59" t="str">
        <f t="shared" si="10"/>
        <v/>
      </c>
      <c r="H146" s="59" t="str">
        <f>IF(OR(G146="",G146=0,G146="0"),"",LEFT(G146,C142+1))</f>
        <v/>
      </c>
      <c r="I146" s="59"/>
      <c r="J146" s="142"/>
      <c r="K146" s="117" t="str">
        <f>IF(LEN(TRIM(L146))&gt;0,MAX(K13:K145)+1,"")</f>
        <v/>
      </c>
      <c r="L146" s="146"/>
      <c r="M146" s="142"/>
      <c r="N146" s="243"/>
      <c r="X146" s="3">
        <v>1</v>
      </c>
    </row>
    <row r="147" spans="2:24" ht="15.75">
      <c r="B147" s="286"/>
      <c r="C147" s="70" t="str">
        <f>TRIM(SUBSTITUTE(SUBSTITUTE(C146,"“"," "),"”"," "))</f>
        <v/>
      </c>
      <c r="D147" s="59" t="str" cm="1">
        <f t="array" ref="D147">IF(ROW()=ROW(D140),C143,INDEX(E140:E153,ROW()-ROW(D140)))</f>
        <v/>
      </c>
      <c r="E147" s="114" t="str">
        <f>IF(OR(D147="",C142="",C142&lt;=0,F147=""),"",TRIM(MID(D147,LEN(F147)+1+IF(MID(D147,LEN(F147)+1,1)=" ",1,0),99999)))</f>
        <v/>
      </c>
      <c r="F147" s="59" t="str">
        <f>IF(OR(G147="",G147=0,G147="0"),"",IF(LEN(G147)&lt;=C142,G147,IF(LEN(SUBSTITUTE(H147," ",""))=C142+1,LEFT(G147,C142),LEFT(G147,FIND("§",SUBSTITUTE(H147," ","§",LEN(H147)-LEN(SUBSTITUTE(H147," ",""))))-1))))</f>
        <v/>
      </c>
      <c r="G147" s="59" t="str">
        <f t="shared" si="10"/>
        <v/>
      </c>
      <c r="H147" s="59" t="str">
        <f>IF(OR(G147="",G147=0,G147="0"),"",LEFT(G147,C142+1))</f>
        <v/>
      </c>
      <c r="I147" s="59"/>
      <c r="J147" s="142"/>
      <c r="K147" s="117" t="str">
        <f>IF(LEN(TRIM(L147))&gt;0,MAX(K13:K146)+1,"")</f>
        <v/>
      </c>
      <c r="L147" s="146"/>
      <c r="M147" s="142"/>
      <c r="N147" s="243"/>
      <c r="X147" s="3">
        <v>1</v>
      </c>
    </row>
    <row r="148" spans="2:24" ht="15.75">
      <c r="B148" s="286"/>
      <c r="C148" s="70"/>
      <c r="D148" s="59" t="str" cm="1">
        <f t="array" ref="D148">IF(ROW()=ROW(D140),C143,INDEX(E140:E153,ROW()-ROW(D140)))</f>
        <v/>
      </c>
      <c r="E148" s="114" t="str">
        <f>IF(OR(D148="",C142="",C142&lt;=0,F148=""),"",TRIM(MID(D148,LEN(F148)+1+IF(MID(D148,LEN(F148)+1,1)=" ",1,0),99999)))</f>
        <v/>
      </c>
      <c r="F148" s="59" t="str">
        <f>IF(OR(G148="",G148=0,G148="0"),"",IF(LEN(G148)&lt;=C142,G148,IF(LEN(SUBSTITUTE(H148," ",""))=C142+1,LEFT(G148,C142),LEFT(G148,FIND("§",SUBSTITUTE(H148," ","§",LEN(H148)-LEN(SUBSTITUTE(H148," ",""))))-1))))</f>
        <v/>
      </c>
      <c r="G148" s="59" t="str">
        <f t="shared" si="10"/>
        <v/>
      </c>
      <c r="H148" s="59" t="str">
        <f>IF(OR(G148="",G148=0,G148="0"),"",LEFT(G148,C142+1))</f>
        <v/>
      </c>
      <c r="I148" s="59"/>
      <c r="J148" s="142"/>
      <c r="K148" s="117" t="str">
        <f>IF(LEN(TRIM(L148))&gt;0,MAX(K13:K147)+1,"")</f>
        <v/>
      </c>
      <c r="L148" s="146"/>
      <c r="M148" s="142"/>
      <c r="N148" s="243"/>
      <c r="X148" s="3">
        <v>1</v>
      </c>
    </row>
    <row r="149" spans="2:24" ht="15.75">
      <c r="B149" s="286"/>
      <c r="C149" s="70"/>
      <c r="D149" s="59" t="str" cm="1">
        <f t="array" ref="D149">IF(ROW()=ROW(D140),C143,INDEX(E140:E153,ROW()-ROW(D140)))</f>
        <v/>
      </c>
      <c r="E149" s="114" t="str">
        <f>IF(OR(D149="",C142="",C142&lt;=0,F149=""),"",TRIM(MID(D149,LEN(F149)+1+IF(MID(D149,LEN(F149)+1,1)=" ",1,0),99999)))</f>
        <v/>
      </c>
      <c r="F149" s="59" t="str">
        <f>IF(OR(G149="",G149=0,G149="0"),"",IF(LEN(G149)&lt;=C142,G149,IF(LEN(SUBSTITUTE(H149," ",""))=C142+1,LEFT(G149,C142),LEFT(G149,FIND("§",SUBSTITUTE(H149," ","§",LEN(H149)-LEN(SUBSTITUTE(H149," ",""))))-1))))</f>
        <v/>
      </c>
      <c r="G149" s="59" t="str">
        <f t="shared" si="10"/>
        <v/>
      </c>
      <c r="H149" s="59" t="str">
        <f>IF(OR(G149="",G149=0,G149="0"),"",LEFT(G149,C142+1))</f>
        <v/>
      </c>
      <c r="I149" s="59"/>
      <c r="J149" s="142"/>
      <c r="K149" s="117" t="str">
        <f>IF(LEN(TRIM(L149))&gt;0,MAX(K13:K148)+1,"")</f>
        <v/>
      </c>
      <c r="L149" s="146"/>
      <c r="M149" s="142"/>
      <c r="N149" s="243"/>
      <c r="X149" s="3">
        <v>1</v>
      </c>
    </row>
    <row r="150" spans="2:24" ht="15.75">
      <c r="B150" s="286"/>
      <c r="C150" s="70"/>
      <c r="D150" s="59" t="str" cm="1">
        <f t="array" ref="D150">IF(ROW()=ROW(D140),C143,INDEX(E140:E153,ROW()-ROW(D140)))</f>
        <v/>
      </c>
      <c r="E150" s="114" t="str">
        <f>IF(OR(D150="",C142="",C142&lt;=0,F150=""),"",TRIM(MID(D150,LEN(F150)+1+IF(MID(D150,LEN(F150)+1,1)=" ",1,0),99999)))</f>
        <v/>
      </c>
      <c r="F150" s="59" t="str">
        <f>IF(OR(G150="",G150=0,G150="0"),"",IF(LEN(G150)&lt;=C142,G150,IF(LEN(SUBSTITUTE(H150," ",""))=C142+1,LEFT(G150,C142),LEFT(G150,FIND("§",SUBSTITUTE(H150," ","§",LEN(H150)-LEN(SUBSTITUTE(H150," ",""))))-1))))</f>
        <v/>
      </c>
      <c r="G150" s="59" t="str">
        <f t="shared" si="10"/>
        <v/>
      </c>
      <c r="H150" s="59" t="str">
        <f>IF(OR(G150="",G150=0,G150="0"),"",LEFT(G150,C142+1))</f>
        <v/>
      </c>
      <c r="I150" s="59"/>
      <c r="J150" s="142"/>
      <c r="K150" s="117" t="str">
        <f>IF(LEN(TRIM(L150))&gt;0,MAX(K13:K149)+1,"")</f>
        <v/>
      </c>
      <c r="L150" s="146"/>
      <c r="M150" s="142"/>
      <c r="N150" s="243"/>
      <c r="X150" s="3">
        <v>1</v>
      </c>
    </row>
    <row r="151" spans="2:24" ht="15.75">
      <c r="B151" s="286"/>
      <c r="C151" s="70"/>
      <c r="D151" s="59" t="str" cm="1">
        <f t="array" ref="D151">IF(ROW()=ROW(D140),C143,INDEX(E140:E153,ROW()-ROW(D140)))</f>
        <v/>
      </c>
      <c r="E151" s="114" t="str">
        <f>IF(OR(D151="",C142="",C142&lt;=0,F151=""),"",TRIM(MID(D151,LEN(F151)+1+IF(MID(D151,LEN(F151)+1,1)=" ",1,0),99999)))</f>
        <v/>
      </c>
      <c r="F151" s="59" t="str">
        <f>IF(OR(G151="",G151=0,G151="0"),"",IF(LEN(G151)&lt;=C142,G151,IF(LEN(SUBSTITUTE(H151," ",""))=C142+1,LEFT(G151,C142),LEFT(G151,FIND("§",SUBSTITUTE(H151," ","§",LEN(H151)-LEN(SUBSTITUTE(H151," ",""))))-1))))</f>
        <v/>
      </c>
      <c r="G151" s="59" t="str">
        <f t="shared" si="10"/>
        <v/>
      </c>
      <c r="H151" s="59" t="str">
        <f>IF(OR(G151="",G151=0,G151="0"),"",LEFT(G151,C142+1))</f>
        <v/>
      </c>
      <c r="I151" s="59"/>
      <c r="J151" s="142"/>
      <c r="K151" s="117" t="str">
        <f>IF(LEN(TRIM(L151))&gt;0,MAX(K13:K150)+1,"")</f>
        <v/>
      </c>
      <c r="L151" s="146"/>
      <c r="M151" s="142"/>
      <c r="N151" s="243"/>
      <c r="X151" s="3">
        <v>1</v>
      </c>
    </row>
    <row r="152" spans="2:24" ht="15.75">
      <c r="B152" s="286"/>
      <c r="C152" s="70"/>
      <c r="D152" s="59" t="str" cm="1">
        <f t="array" ref="D152">IF(ROW()=ROW(D140),C143,INDEX(E140:E153,ROW()-ROW(D140)))</f>
        <v/>
      </c>
      <c r="E152" s="114" t="str">
        <f>IF(OR(D152="",C142="",C142&lt;=0,F152=""),"",TRIM(MID(D152,LEN(F152)+1+IF(MID(D152,LEN(F152)+1,1)=" ",1,0),99999)))</f>
        <v/>
      </c>
      <c r="F152" s="59" t="str">
        <f>IF(OR(G152="",G152=0,G152="0"),"",IF(LEN(G152)&lt;=C142,G152,IF(LEN(SUBSTITUTE(H152," ",""))=C142+1,LEFT(G152,C142),LEFT(G152,FIND("§",SUBSTITUTE(H152," ","§",LEN(H152)-LEN(SUBSTITUTE(H152," ",""))))-1))))</f>
        <v/>
      </c>
      <c r="G152" s="59" t="str">
        <f t="shared" si="10"/>
        <v/>
      </c>
      <c r="H152" s="59" t="str">
        <f>IF(OR(G152="",G152=0,G152="0"),"",LEFT(G152,C142+1))</f>
        <v/>
      </c>
      <c r="I152" s="59"/>
      <c r="J152" s="142"/>
      <c r="K152" s="117" t="str">
        <f>IF(LEN(TRIM(L152))&gt;0,MAX(K13:K151)+1,"")</f>
        <v/>
      </c>
      <c r="L152" s="146"/>
      <c r="M152" s="142"/>
      <c r="N152" s="243"/>
      <c r="X152" s="3">
        <v>1</v>
      </c>
    </row>
    <row r="153" spans="2:24" ht="15.75">
      <c r="B153" s="286"/>
      <c r="C153" s="70"/>
      <c r="D153" s="59" t="str" cm="1">
        <f t="array" ref="D153">IF(ROW()=ROW(D140),C143,INDEX(E140:E153,ROW()-ROW(D140)))</f>
        <v/>
      </c>
      <c r="E153" s="114" t="str">
        <f>IF(OR(D153="",C142="",C142&lt;=0,F153=""),"",TRIM(MID(D153,LEN(F153)+1+IF(MID(D153,LEN(F153)+1,1)=" ",1,0),99999)))</f>
        <v/>
      </c>
      <c r="F153" s="59" t="str">
        <f>IF(OR(G153="",G153=0,G153="0"),"",IF(LEN(G153)&lt;=C142,G153,IF(LEN(SUBSTITUTE(H153," ",""))=C142+1,LEFT(G153,C142),LEFT(G153,FIND("§",SUBSTITUTE(H153," ","§",LEN(H153)-LEN(SUBSTITUTE(H153," ",""))))-1))))</f>
        <v/>
      </c>
      <c r="G153" s="59" t="str">
        <f t="shared" si="10"/>
        <v/>
      </c>
      <c r="H153" s="59" t="str">
        <f>IF(OR(G153="",G153=0,G153="0"),"",LEFT(G153,C142+1))</f>
        <v/>
      </c>
      <c r="I153" s="59"/>
      <c r="J153" s="142"/>
      <c r="K153" s="117" t="str">
        <f>IF(LEN(TRIM(L153))&gt;0,MAX(K13:K152)+1,"")</f>
        <v/>
      </c>
      <c r="L153" s="146"/>
      <c r="M153" s="142"/>
      <c r="N153" s="243"/>
      <c r="X153" s="3">
        <v>1</v>
      </c>
    </row>
    <row r="154" spans="2:24" ht="15.75">
      <c r="B154" s="286"/>
      <c r="C154" s="113" t="str">
        <f>IF(TRIM(SUBSTITUTE(J24,CHAR(160),""))="","",J24)</f>
        <v/>
      </c>
      <c r="D154" s="59" t="str" cm="1">
        <f t="array" ref="D154">IF(ROW()=ROW(D154),C157,INDEX(E154:E167,ROW()-ROW(D154)))</f>
        <v/>
      </c>
      <c r="E154" s="114" t="str">
        <f>IF(OR(D154="",C156="",C156&lt;=0,F154=""),"",TRIM(MID(D154,LEN(F154)+1+IF(MID(D154,LEN(F154)+1,1)=" ",1,0),99999)))</f>
        <v/>
      </c>
      <c r="F154" s="59" t="str">
        <f>IF(OR(G154="",G154=0,G154="0"),"",IF(LEN(G154)&lt;=C156,G154,IF(LEN(SUBSTITUTE(H154," ",""))=C156+1,LEFT(G154,C156),LEFT(G154,FIND("§",SUBSTITUTE(H154," ","§",LEN(H154)-LEN(SUBSTITUTE(H154," ",""))))-1))))</f>
        <v/>
      </c>
      <c r="G154" s="59" t="str">
        <f t="shared" si="10"/>
        <v/>
      </c>
      <c r="H154" s="59" t="str">
        <f>IF(OR(G154="",G154=0,G154="0"),"",LEFT(G154,C156+1))</f>
        <v/>
      </c>
      <c r="I154" s="59"/>
      <c r="J154" s="142"/>
      <c r="K154" s="117" t="str">
        <f>IF(LEN(TRIM(L154))&gt;0,MAX(K13:K153)+1,"")</f>
        <v/>
      </c>
      <c r="L154" s="146"/>
      <c r="M154" s="142"/>
      <c r="N154" s="243"/>
      <c r="X154" s="3">
        <v>1</v>
      </c>
    </row>
    <row r="155" spans="2:24" ht="15.75">
      <c r="B155" s="286"/>
      <c r="C155" s="70" t="str">
        <f>TRIM(SUBSTITUTE(SUBSTITUTE(SUBSTITUTE(SUBSTITUTE(SUBSTITUTE(SUBSTITUTE(SUBSTITUTE(SUBSTITUTE(SUBSTITUTE(CLEAN(IF(OR(LEFT(C154,1)="-",LEFT(C154,1)="="),MID(C154,2,99999),C154)),"—","-"),"–","-"),CHAR(160)," "),CHAR(9)," "),CHAR(13)," "),CHAR(10)," ")," "," ")," "," ")," "," "))</f>
        <v/>
      </c>
      <c r="D155" s="59" t="str" cm="1">
        <f t="array" ref="D155">IF(ROW()=ROW(D154),C157,INDEX(E154:E167,ROW()-ROW(D154)))</f>
        <v/>
      </c>
      <c r="E155" s="114" t="str">
        <f>IF(OR(D155="",C156="",C156&lt;=0,F155=""),"",TRIM(MID(D155,LEN(F155)+1+IF(MID(D155,LEN(F155)+1,1)=" ",1,0),99999)))</f>
        <v/>
      </c>
      <c r="F155" s="59" t="str">
        <f>IF(OR(G155="",G155=0,G155="0"),"",IF(LEN(G155)&lt;=C156,G155,IF(LEN(SUBSTITUTE(H155," ",""))=C156+1,LEFT(G155,C156),LEFT(G155,FIND("§",SUBSTITUTE(H155," ","§",LEN(H155)-LEN(SUBSTITUTE(H155," ",""))))-1))))</f>
        <v/>
      </c>
      <c r="G155" s="59" t="str">
        <f t="shared" si="10"/>
        <v/>
      </c>
      <c r="H155" s="59" t="str">
        <f>IF(OR(G155="",G155=0,G155="0"),"",LEFT(G155,C156+1))</f>
        <v/>
      </c>
      <c r="I155" s="59"/>
      <c r="J155" s="142"/>
      <c r="K155" s="117" t="str">
        <f>IF(LEN(TRIM(L155))&gt;0,MAX(K13:K154)+1,"")</f>
        <v/>
      </c>
      <c r="L155" s="146"/>
      <c r="M155" s="142"/>
      <c r="N155" s="243"/>
      <c r="X155" s="3">
        <v>1</v>
      </c>
    </row>
    <row r="156" spans="2:24" ht="15.75">
      <c r="B156" s="286"/>
      <c r="C156" s="121">
        <f>C11</f>
        <v>120</v>
      </c>
      <c r="D156" s="59" t="str" cm="1">
        <f t="array" ref="D156">IF(ROW()=ROW(D154),C157,INDEX(E154:E167,ROW()-ROW(D154)))</f>
        <v/>
      </c>
      <c r="E156" s="114" t="str">
        <f>IF(OR(D156="",C156="",C156&lt;=0,F156=""),"",TRIM(MID(D156,LEN(F156)+1+IF(MID(D156,LEN(F156)+1,1)=" ",1,0),99999)))</f>
        <v/>
      </c>
      <c r="F156" s="59" t="str">
        <f>IF(OR(G156="",G156=0,G156="0"),"",IF(LEN(G156)&lt;=C156,G156,IF(LEN(SUBSTITUTE(H156," ",""))=C156+1,LEFT(G156,C156),LEFT(G156,FIND("§",SUBSTITUTE(H156," ","§",LEN(H156)-LEN(SUBSTITUTE(H156," ",""))))-1))))</f>
        <v/>
      </c>
      <c r="G156" s="59" t="str">
        <f t="shared" si="10"/>
        <v/>
      </c>
      <c r="H156" s="59" t="str">
        <f>IF(OR(G156="",G156=0,G156="0"),"",LEFT(G156,C156+1))</f>
        <v/>
      </c>
      <c r="I156" s="59"/>
      <c r="J156" s="142"/>
      <c r="K156" s="117" t="str">
        <f>IF(LEN(TRIM(L156))&gt;0,MAX(K13:K155)+1,"")</f>
        <v/>
      </c>
      <c r="L156" s="146"/>
      <c r="M156" s="142"/>
      <c r="N156" s="243"/>
      <c r="X156" s="3">
        <v>1</v>
      </c>
    </row>
    <row r="157" spans="2:24" ht="15.75">
      <c r="B157" s="286"/>
      <c r="C157" s="70" t="str">
        <f>IF(UPPER(TRIM(C12))="X",C161,C155)</f>
        <v/>
      </c>
      <c r="D157" s="59" t="str" cm="1">
        <f t="array" ref="D157">IF(ROW()=ROW(D154),C157,INDEX(E154:E167,ROW()-ROW(D154)))</f>
        <v/>
      </c>
      <c r="E157" s="114" t="str">
        <f>IF(OR(D157="",C156="",C156&lt;=0,F157=""),"",TRIM(MID(D157,LEN(F157)+1+IF(MID(D157,LEN(F157)+1,1)=" ",1,0),99999)))</f>
        <v/>
      </c>
      <c r="F157" s="59" t="str">
        <f>IF(OR(G157="",G157=0,G157="0"),"",IF(LEN(G157)&lt;=C156,G157,IF(LEN(SUBSTITUTE(H157," ",""))=C156+1,LEFT(G157,C156),LEFT(G157,FIND("§",SUBSTITUTE(H157," ","§",LEN(H157)-LEN(SUBSTITUTE(H157," ",""))))-1))))</f>
        <v/>
      </c>
      <c r="G157" s="59" t="str">
        <f t="shared" si="10"/>
        <v/>
      </c>
      <c r="H157" s="59" t="str">
        <f>IF(OR(G157="",G157=0,G157="0"),"",LEFT(G157,C156+1))</f>
        <v/>
      </c>
      <c r="I157" s="59"/>
      <c r="J157" s="142"/>
      <c r="K157" s="117" t="str">
        <f>IF(LEN(TRIM(L157))&gt;0,MAX(K13:K156)+1,"")</f>
        <v/>
      </c>
      <c r="L157" s="146"/>
      <c r="M157" s="142"/>
      <c r="N157" s="243"/>
      <c r="X157" s="3">
        <v>1</v>
      </c>
    </row>
    <row r="158" spans="2:24" ht="15.75">
      <c r="B158" s="286"/>
      <c r="C158" s="123" t="str">
        <f>TRIM(SUBSTITUTE(SUBSTITUTE(SUBSTITUTE(SUBSTITUTE(SUBSTITUTE(SUBSTITUTE(SUBSTITUTE(SUBSTITUTE(SUBSTITUTE(SUBSTITUTE(C155,","," "),";"," "),":"," "),"!"," "),"?"," "),"…"," "),"»"," "),"«"," "),"/"," "),"."," "))</f>
        <v/>
      </c>
      <c r="D158" s="59" t="str" cm="1">
        <f t="array" ref="D158">IF(ROW()=ROW(D154),C157,INDEX(E154:E167,ROW()-ROW(D154)))</f>
        <v/>
      </c>
      <c r="E158" s="114" t="str">
        <f>IF(OR(D158="",C156="",C156&lt;=0,F158=""),"",TRIM(MID(D158,LEN(F158)+1+IF(MID(D158,LEN(F158)+1,1)=" ",1,0),99999)))</f>
        <v/>
      </c>
      <c r="F158" s="59" t="str">
        <f>IF(OR(G158="",G158=0,G158="0"),"",IF(LEN(G158)&lt;=C156,G158,IF(LEN(SUBSTITUTE(H158," ",""))=C156+1,LEFT(G158,C156),LEFT(G158,FIND("§",SUBSTITUTE(H158," ","§",LEN(H158)-LEN(SUBSTITUTE(H158," ",""))))-1))))</f>
        <v/>
      </c>
      <c r="G158" s="59" t="str">
        <f t="shared" si="10"/>
        <v/>
      </c>
      <c r="H158" s="59" t="str">
        <f>IF(OR(G158="",G158=0,G158="0"),"",LEFT(G158,C156+1))</f>
        <v/>
      </c>
      <c r="I158" s="59"/>
      <c r="J158" s="142"/>
      <c r="K158" s="117" t="str">
        <f>IF(LEN(TRIM(L158))&gt;0,MAX(K13:K157)+1,"")</f>
        <v/>
      </c>
      <c r="L158" s="146"/>
      <c r="M158" s="142"/>
      <c r="N158" s="243"/>
      <c r="X158" s="3">
        <v>1</v>
      </c>
    </row>
    <row r="159" spans="2:24" ht="15.75">
      <c r="B159" s="286"/>
      <c r="C159" s="59" t="str">
        <f>TRIM(SUBSTITUTE(SUBSTITUTE(SUBSTITUTE(SUBSTITUTE(SUBSTITUTE(SUBSTITUTE(SUBSTITUTE(SUBSTITUTE(C158,"("," "),")"," "),CHAR(34)," "),"-"," "),"_"," "),"&lt;"," "),"&gt;"," "),"="," "))</f>
        <v/>
      </c>
      <c r="D159" s="59" t="str" cm="1">
        <f t="array" ref="D159">IF(ROW()=ROW(D154),C157,INDEX(E154:E167,ROW()-ROW(D154)))</f>
        <v/>
      </c>
      <c r="E159" s="114" t="str">
        <f>IF(OR(D159="",C156="",C156&lt;=0,F159=""),"",TRIM(MID(D159,LEN(F159)+1+IF(MID(D159,LEN(F159)+1,1)=" ",1,0),99999)))</f>
        <v/>
      </c>
      <c r="F159" s="59" t="str">
        <f>IF(OR(G159="",G159=0,G159="0"),"",IF(LEN(G159)&lt;=C156,G159,IF(LEN(SUBSTITUTE(H159," ",""))=C156+1,LEFT(G159,C156),LEFT(G159,FIND("§",SUBSTITUTE(H159," ","§",LEN(H159)-LEN(SUBSTITUTE(H159," ",""))))-1))))</f>
        <v/>
      </c>
      <c r="G159" s="59" t="str">
        <f t="shared" si="10"/>
        <v/>
      </c>
      <c r="H159" s="59" t="str">
        <f>IF(OR(G159="",G159=0,G159="0"),"",LEFT(G159,C156+1))</f>
        <v/>
      </c>
      <c r="I159" s="59"/>
      <c r="J159" s="142"/>
      <c r="K159" s="117" t="str">
        <f>IF(LEN(TRIM(L159))&gt;0,MAX(K13:K158)+1,"")</f>
        <v/>
      </c>
      <c r="L159" s="146"/>
      <c r="M159" s="142"/>
      <c r="N159" s="243"/>
      <c r="X159" s="3">
        <v>1</v>
      </c>
    </row>
    <row r="160" spans="2:24" ht="15.75">
      <c r="B160" s="286"/>
      <c r="C160" s="70" t="str">
        <f>TRIM(SUBSTITUTE(SUBSTITUTE(SUBSTITUTE(SUBSTITUTE(C159,"►"," "),"▼"," "),"▲"," "),"◄"," "))</f>
        <v/>
      </c>
      <c r="D160" s="59" t="str" cm="1">
        <f t="array" ref="D160">IF(ROW()=ROW(D154),C157,INDEX(E154:E167,ROW()-ROW(D154)))</f>
        <v/>
      </c>
      <c r="E160" s="114" t="str">
        <f>IF(OR(D160="",C156="",C156&lt;=0,F160=""),"",TRIM(MID(D160,LEN(F160)+1+IF(MID(D160,LEN(F160)+1,1)=" ",1,0),99999)))</f>
        <v/>
      </c>
      <c r="F160" s="59" t="str">
        <f>IF(OR(G160="",G160=0,G160="0"),"",IF(LEN(G160)&lt;=C156,G160,IF(LEN(SUBSTITUTE(H160," ",""))=C156+1,LEFT(G160,C156),LEFT(G160,FIND("§",SUBSTITUTE(H160," ","§",LEN(H160)-LEN(SUBSTITUTE(H160," ",""))))-1))))</f>
        <v/>
      </c>
      <c r="G160" s="59" t="str">
        <f t="shared" si="10"/>
        <v/>
      </c>
      <c r="H160" s="59" t="str">
        <f>IF(OR(G160="",G160=0,G160="0"),"",LEFT(G160,C156+1))</f>
        <v/>
      </c>
      <c r="I160" s="59"/>
      <c r="J160" s="142"/>
      <c r="K160" s="117" t="str">
        <f>IF(LEN(TRIM(L160))&gt;0,MAX(K13:K159)+1,"")</f>
        <v/>
      </c>
      <c r="L160" s="146"/>
      <c r="M160" s="142"/>
      <c r="N160" s="243"/>
      <c r="X160" s="3">
        <v>1</v>
      </c>
    </row>
    <row r="161" spans="2:24" ht="15.75">
      <c r="B161" s="286"/>
      <c r="C161" s="70" t="str">
        <f>TRIM(SUBSTITUTE(SUBSTITUTE(C160,"“"," "),"”"," "))</f>
        <v/>
      </c>
      <c r="D161" s="59" t="str" cm="1">
        <f t="array" ref="D161">IF(ROW()=ROW(D154),C157,INDEX(E154:E167,ROW()-ROW(D154)))</f>
        <v/>
      </c>
      <c r="E161" s="114" t="str">
        <f>IF(OR(D161="",C156="",C156&lt;=0,F161=""),"",TRIM(MID(D161,LEN(F161)+1+IF(MID(D161,LEN(F161)+1,1)=" ",1,0),99999)))</f>
        <v/>
      </c>
      <c r="F161" s="59" t="str">
        <f>IF(OR(G161="",G161=0,G161="0"),"",IF(LEN(G161)&lt;=C156,G161,IF(LEN(SUBSTITUTE(H161," ",""))=C156+1,LEFT(G161,C156),LEFT(G161,FIND("§",SUBSTITUTE(H161," ","§",LEN(H161)-LEN(SUBSTITUTE(H161," ",""))))-1))))</f>
        <v/>
      </c>
      <c r="G161" s="59" t="str">
        <f t="shared" si="10"/>
        <v/>
      </c>
      <c r="H161" s="59" t="str">
        <f>IF(OR(G161="",G161=0,G161="0"),"",LEFT(G161,C156+1))</f>
        <v/>
      </c>
      <c r="I161" s="59"/>
      <c r="J161" s="142"/>
      <c r="K161" s="117" t="str">
        <f>IF(LEN(TRIM(L161))&gt;0,MAX(K13:K160)+1,"")</f>
        <v/>
      </c>
      <c r="L161" s="146"/>
      <c r="M161" s="142"/>
      <c r="N161" s="243"/>
      <c r="X161" s="3">
        <v>1</v>
      </c>
    </row>
    <row r="162" spans="2:24" ht="15.75">
      <c r="B162" s="286"/>
      <c r="C162" s="70"/>
      <c r="D162" s="59" t="str" cm="1">
        <f t="array" ref="D162">IF(ROW()=ROW(D154),C157,INDEX(E154:E167,ROW()-ROW(D154)))</f>
        <v/>
      </c>
      <c r="E162" s="114" t="str">
        <f>IF(OR(D162="",C156="",C156&lt;=0,F162=""),"",TRIM(MID(D162,LEN(F162)+1+IF(MID(D162,LEN(F162)+1,1)=" ",1,0),99999)))</f>
        <v/>
      </c>
      <c r="F162" s="59" t="str">
        <f>IF(OR(G162="",G162=0,G162="0"),"",IF(LEN(G162)&lt;=C156,G162,IF(LEN(SUBSTITUTE(H162," ",""))=C156+1,LEFT(G162,C156),LEFT(G162,FIND("§",SUBSTITUTE(H162," ","§",LEN(H162)-LEN(SUBSTITUTE(H162," ",""))))-1))))</f>
        <v/>
      </c>
      <c r="G162" s="59" t="str">
        <f t="shared" si="10"/>
        <v/>
      </c>
      <c r="H162" s="59" t="str">
        <f>IF(OR(G162="",G162=0,G162="0"),"",LEFT(G162,C156+1))</f>
        <v/>
      </c>
      <c r="I162" s="59"/>
      <c r="J162" s="142"/>
      <c r="K162" s="117" t="str">
        <f>IF(LEN(TRIM(L162))&gt;0,MAX(K13:K161)+1,"")</f>
        <v/>
      </c>
      <c r="L162" s="146"/>
      <c r="M162" s="142"/>
      <c r="N162" s="243"/>
      <c r="X162" s="3">
        <v>1</v>
      </c>
    </row>
    <row r="163" spans="2:24" ht="15.75">
      <c r="B163" s="286"/>
      <c r="C163" s="70"/>
      <c r="D163" s="59" t="str" cm="1">
        <f t="array" ref="D163">IF(ROW()=ROW(D154),C157,INDEX(E154:E167,ROW()-ROW(D154)))</f>
        <v/>
      </c>
      <c r="E163" s="114" t="str">
        <f>IF(OR(D163="",C156="",C156&lt;=0,F163=""),"",TRIM(MID(D163,LEN(F163)+1+IF(MID(D163,LEN(F163)+1,1)=" ",1,0),99999)))</f>
        <v/>
      </c>
      <c r="F163" s="59" t="str">
        <f>IF(OR(G163="",G163=0,G163="0"),"",IF(LEN(G163)&lt;=C156,G163,IF(LEN(SUBSTITUTE(H163," ",""))=C156+1,LEFT(G163,C156),LEFT(G163,FIND("§",SUBSTITUTE(H163," ","§",LEN(H163)-LEN(SUBSTITUTE(H163," ",""))))-1))))</f>
        <v/>
      </c>
      <c r="G163" s="59" t="str">
        <f t="shared" si="10"/>
        <v/>
      </c>
      <c r="H163" s="59" t="str">
        <f>IF(OR(G163="",G163=0,G163="0"),"",LEFT(G163,C156+1))</f>
        <v/>
      </c>
      <c r="I163" s="59"/>
      <c r="J163" s="142"/>
      <c r="K163" s="117" t="str">
        <f>IF(LEN(TRIM(L163))&gt;0,MAX(K13:K162)+1,"")</f>
        <v/>
      </c>
      <c r="L163" s="146"/>
      <c r="M163" s="142"/>
      <c r="N163" s="243"/>
      <c r="X163" s="3">
        <v>1</v>
      </c>
    </row>
    <row r="164" spans="2:24" ht="15.75">
      <c r="B164" s="286"/>
      <c r="C164" s="70"/>
      <c r="D164" s="59" t="str" cm="1">
        <f t="array" ref="D164">IF(ROW()=ROW(D154),C157,INDEX(E154:E167,ROW()-ROW(D154)))</f>
        <v/>
      </c>
      <c r="E164" s="114" t="str">
        <f>IF(OR(D164="",C156="",C156&lt;=0,F164=""),"",TRIM(MID(D164,LEN(F164)+1+IF(MID(D164,LEN(F164)+1,1)=" ",1,0),99999)))</f>
        <v/>
      </c>
      <c r="F164" s="59" t="str">
        <f>IF(OR(G164="",G164=0,G164="0"),"",IF(LEN(G164)&lt;=C156,G164,IF(LEN(SUBSTITUTE(H164," ",""))=C156+1,LEFT(G164,C156),LEFT(G164,FIND("§",SUBSTITUTE(H164," ","§",LEN(H164)-LEN(SUBSTITUTE(H164," ",""))))-1))))</f>
        <v/>
      </c>
      <c r="G164" s="59" t="str">
        <f t="shared" si="10"/>
        <v/>
      </c>
      <c r="H164" s="59" t="str">
        <f>IF(OR(G164="",G164=0,G164="0"),"",LEFT(G164,C156+1))</f>
        <v/>
      </c>
      <c r="I164" s="59"/>
      <c r="J164" s="142"/>
      <c r="K164" s="117" t="str">
        <f>IF(LEN(TRIM(L164))&gt;0,MAX(K13:K163)+1,"")</f>
        <v/>
      </c>
      <c r="L164" s="146"/>
      <c r="M164" s="142"/>
      <c r="N164" s="243"/>
      <c r="X164" s="3">
        <v>1</v>
      </c>
    </row>
    <row r="165" spans="2:24" ht="15.75">
      <c r="B165" s="286"/>
      <c r="C165" s="70"/>
      <c r="D165" s="59" t="str" cm="1">
        <f t="array" ref="D165">IF(ROW()=ROW(D154),C157,INDEX(E154:E167,ROW()-ROW(D154)))</f>
        <v/>
      </c>
      <c r="E165" s="114" t="str">
        <f>IF(OR(D165="",C156="",C156&lt;=0,F165=""),"",TRIM(MID(D165,LEN(F165)+1+IF(MID(D165,LEN(F165)+1,1)=" ",1,0),99999)))</f>
        <v/>
      </c>
      <c r="F165" s="59" t="str">
        <f>IF(OR(G165="",G165=0,G165="0"),"",IF(LEN(G165)&lt;=C156,G165,IF(LEN(SUBSTITUTE(H165," ",""))=C156+1,LEFT(G165,C156),LEFT(G165,FIND("§",SUBSTITUTE(H165," ","§",LEN(H165)-LEN(SUBSTITUTE(H165," ",""))))-1))))</f>
        <v/>
      </c>
      <c r="G165" s="59" t="str">
        <f t="shared" si="10"/>
        <v/>
      </c>
      <c r="H165" s="59" t="str">
        <f>IF(OR(G165="",G165=0,G165="0"),"",LEFT(G165,C156+1))</f>
        <v/>
      </c>
      <c r="I165" s="59"/>
      <c r="J165" s="142"/>
      <c r="K165" s="117" t="str">
        <f>IF(LEN(TRIM(L165))&gt;0,MAX(K13:K164)+1,"")</f>
        <v/>
      </c>
      <c r="L165" s="146"/>
      <c r="M165" s="142"/>
      <c r="N165" s="243"/>
      <c r="X165" s="3">
        <v>1</v>
      </c>
    </row>
    <row r="166" spans="2:24" ht="15.75">
      <c r="B166" s="286"/>
      <c r="C166" s="70"/>
      <c r="D166" s="59" t="str" cm="1">
        <f t="array" ref="D166">IF(ROW()=ROW(D154),C157,INDEX(E154:E167,ROW()-ROW(D154)))</f>
        <v/>
      </c>
      <c r="E166" s="114" t="str">
        <f>IF(OR(D166="",C156="",C156&lt;=0,F166=""),"",TRIM(MID(D166,LEN(F166)+1+IF(MID(D166,LEN(F166)+1,1)=" ",1,0),99999)))</f>
        <v/>
      </c>
      <c r="F166" s="59" t="str">
        <f>IF(OR(G166="",G166=0,G166="0"),"",IF(LEN(G166)&lt;=C156,G166,IF(LEN(SUBSTITUTE(H166," ",""))=C156+1,LEFT(G166,C156),LEFT(G166,FIND("§",SUBSTITUTE(H166," ","§",LEN(H166)-LEN(SUBSTITUTE(H166," ",""))))-1))))</f>
        <v/>
      </c>
      <c r="G166" s="59" t="str">
        <f t="shared" si="10"/>
        <v/>
      </c>
      <c r="H166" s="59" t="str">
        <f>IF(OR(G166="",G166=0,G166="0"),"",LEFT(G166,C156+1))</f>
        <v/>
      </c>
      <c r="I166" s="59"/>
      <c r="J166" s="142"/>
      <c r="K166" s="117" t="str">
        <f>IF(LEN(TRIM(L166))&gt;0,MAX(K13:K165)+1,"")</f>
        <v/>
      </c>
      <c r="L166" s="146"/>
      <c r="M166" s="142"/>
      <c r="N166" s="243"/>
      <c r="X166" s="3">
        <v>1</v>
      </c>
    </row>
    <row r="167" spans="2:24" ht="15.75">
      <c r="B167" s="286"/>
      <c r="C167" s="70"/>
      <c r="D167" s="59" t="str" cm="1">
        <f t="array" ref="D167">IF(ROW()=ROW(D154),C157,INDEX(E154:E167,ROW()-ROW(D154)))</f>
        <v/>
      </c>
      <c r="E167" s="114" t="str">
        <f>IF(OR(D167="",C156="",C156&lt;=0,F167=""),"",TRIM(MID(D167,LEN(F167)+1+IF(MID(D167,LEN(F167)+1,1)=" ",1,0),99999)))</f>
        <v/>
      </c>
      <c r="F167" s="59" t="str">
        <f>IF(OR(G167="",G167=0,G167="0"),"",IF(LEN(G167)&lt;=C156,G167,IF(LEN(SUBSTITUTE(H167," ",""))=C156+1,LEFT(G167,C156),LEFT(G167,FIND("§",SUBSTITUTE(H167," ","§",LEN(H167)-LEN(SUBSTITUTE(H167," ",""))))-1))))</f>
        <v/>
      </c>
      <c r="G167" s="59" t="str">
        <f t="shared" si="10"/>
        <v/>
      </c>
      <c r="H167" s="59" t="str">
        <f>IF(OR(G167="",G167=0,G167="0"),"",LEFT(G167,C156+1))</f>
        <v/>
      </c>
      <c r="I167" s="59"/>
      <c r="J167" s="142"/>
      <c r="K167" s="117" t="str">
        <f>IF(LEN(TRIM(L167))&gt;0,MAX(K13:K166)+1,"")</f>
        <v/>
      </c>
      <c r="L167" s="146"/>
      <c r="M167" s="142"/>
      <c r="N167" s="243"/>
      <c r="X167" s="3">
        <v>1</v>
      </c>
    </row>
    <row r="168" spans="2:24" ht="15.75">
      <c r="B168" s="286"/>
      <c r="C168" s="113" t="str">
        <f>IF(TRIM(SUBSTITUTE(J25,CHAR(160),""))="","",J25)</f>
        <v/>
      </c>
      <c r="D168" s="59" t="str" cm="1">
        <f t="array" ref="D168">IF(ROW()=ROW(D168),C171,INDEX(E168:E181,ROW()-ROW(D168)))</f>
        <v/>
      </c>
      <c r="E168" s="114" t="str">
        <f>IF(OR(D168="",C170="",C170&lt;=0,F168=""),"",TRIM(MID(D168,LEN(F168)+1+IF(MID(D168,LEN(F168)+1,1)=" ",1,0),99999)))</f>
        <v/>
      </c>
      <c r="F168" s="59" t="str">
        <f>IF(OR(G168="",G168=0,G168="0"),"",IF(LEN(G168)&lt;=C170,G168,IF(LEN(SUBSTITUTE(H168," ",""))=C170+1,LEFT(G168,C170),LEFT(G168,FIND("§",SUBSTITUTE(H168," ","§",LEN(H168)-LEN(SUBSTITUTE(H168," ",""))))-1))))</f>
        <v/>
      </c>
      <c r="G168" s="59" t="str">
        <f t="shared" si="10"/>
        <v/>
      </c>
      <c r="H168" s="59" t="str">
        <f>IF(OR(G168="",G168=0,G168="0"),"",LEFT(G168,C170+1))</f>
        <v/>
      </c>
      <c r="I168" s="59"/>
      <c r="J168" s="142"/>
      <c r="K168" s="117" t="str">
        <f>IF(LEN(TRIM(L168))&gt;0,MAX(K13:K167)+1,"")</f>
        <v/>
      </c>
      <c r="L168" s="146"/>
      <c r="M168" s="142"/>
      <c r="N168" s="243"/>
      <c r="X168" s="3">
        <v>1</v>
      </c>
    </row>
    <row r="169" spans="2:24" ht="15.75">
      <c r="B169" s="286"/>
      <c r="C169" s="70" t="str">
        <f>TRIM(SUBSTITUTE(SUBSTITUTE(SUBSTITUTE(SUBSTITUTE(SUBSTITUTE(SUBSTITUTE(SUBSTITUTE(SUBSTITUTE(SUBSTITUTE(CLEAN(IF(OR(LEFT(C168,1)="-",LEFT(C168,1)="="),MID(C168,2,99999),C168)),"—","-"),"–","-"),CHAR(160)," "),CHAR(9)," "),CHAR(13)," "),CHAR(10)," ")," "," ")," "," ")," "," "))</f>
        <v/>
      </c>
      <c r="D169" s="59" t="str" cm="1">
        <f t="array" ref="D169">IF(ROW()=ROW(D168),C171,INDEX(E168:E181,ROW()-ROW(D168)))</f>
        <v/>
      </c>
      <c r="E169" s="114" t="str">
        <f>IF(OR(D169="",C170="",C170&lt;=0,F169=""),"",TRIM(MID(D169,LEN(F169)+1+IF(MID(D169,LEN(F169)+1,1)=" ",1,0),99999)))</f>
        <v/>
      </c>
      <c r="F169" s="59" t="str">
        <f>IF(OR(G169="",G169=0,G169="0"),"",IF(LEN(G169)&lt;=C170,G169,IF(LEN(SUBSTITUTE(H169," ",""))=C170+1,LEFT(G169,C170),LEFT(G169,FIND("§",SUBSTITUTE(H169," ","§",LEN(H169)-LEN(SUBSTITUTE(H169," ",""))))-1))))</f>
        <v/>
      </c>
      <c r="G169" s="59" t="str">
        <f t="shared" si="10"/>
        <v/>
      </c>
      <c r="H169" s="59" t="str">
        <f>IF(OR(G169="",G169=0,G169="0"),"",LEFT(G169,C170+1))</f>
        <v/>
      </c>
      <c r="I169" s="59"/>
      <c r="J169" s="142"/>
      <c r="K169" s="117" t="str">
        <f>IF(LEN(TRIM(L169))&gt;0,MAX(K13:K168)+1,"")</f>
        <v/>
      </c>
      <c r="L169" s="146"/>
      <c r="M169" s="142"/>
      <c r="N169" s="243"/>
      <c r="X169" s="3">
        <v>1</v>
      </c>
    </row>
    <row r="170" spans="2:24" ht="15.75">
      <c r="B170" s="286"/>
      <c r="C170" s="121">
        <f>C11</f>
        <v>120</v>
      </c>
      <c r="D170" s="59" t="str" cm="1">
        <f t="array" ref="D170">IF(ROW()=ROW(D168),C171,INDEX(E168:E181,ROW()-ROW(D168)))</f>
        <v/>
      </c>
      <c r="E170" s="114" t="str">
        <f>IF(OR(D170="",C170="",C170&lt;=0,F170=""),"",TRIM(MID(D170,LEN(F170)+1+IF(MID(D170,LEN(F170)+1,1)=" ",1,0),99999)))</f>
        <v/>
      </c>
      <c r="F170" s="59" t="str">
        <f>IF(OR(G170="",G170=0,G170="0"),"",IF(LEN(G170)&lt;=C170,G170,IF(LEN(SUBSTITUTE(H170," ",""))=C170+1,LEFT(G170,C170),LEFT(G170,FIND("§",SUBSTITUTE(H170," ","§",LEN(H170)-LEN(SUBSTITUTE(H170," ",""))))-1))))</f>
        <v/>
      </c>
      <c r="G170" s="59" t="str">
        <f t="shared" si="10"/>
        <v/>
      </c>
      <c r="H170" s="59" t="str">
        <f>IF(OR(G170="",G170=0,G170="0"),"",LEFT(G170,C170+1))</f>
        <v/>
      </c>
      <c r="I170" s="59"/>
      <c r="J170" s="142"/>
      <c r="K170" s="117" t="str">
        <f>IF(LEN(TRIM(L170))&gt;0,MAX(K13:K169)+1,"")</f>
        <v/>
      </c>
      <c r="L170" s="146"/>
      <c r="M170" s="142"/>
      <c r="N170" s="243"/>
      <c r="X170" s="3">
        <v>1</v>
      </c>
    </row>
    <row r="171" spans="2:24" ht="15.75">
      <c r="B171" s="286"/>
      <c r="C171" s="70" t="str">
        <f>IF(UPPER(TRIM(C12))="X",C175,C169)</f>
        <v/>
      </c>
      <c r="D171" s="59" t="str" cm="1">
        <f t="array" ref="D171">IF(ROW()=ROW(D168),C171,INDEX(E168:E181,ROW()-ROW(D168)))</f>
        <v/>
      </c>
      <c r="E171" s="114" t="str">
        <f>IF(OR(D171="",C170="",C170&lt;=0,F171=""),"",TRIM(MID(D171,LEN(F171)+1+IF(MID(D171,LEN(F171)+1,1)=" ",1,0),99999)))</f>
        <v/>
      </c>
      <c r="F171" s="59" t="str">
        <f>IF(OR(G171="",G171=0,G171="0"),"",IF(LEN(G171)&lt;=C170,G171,IF(LEN(SUBSTITUTE(H171," ",""))=C170+1,LEFT(G171,C170),LEFT(G171,FIND("§",SUBSTITUTE(H171," ","§",LEN(H171)-LEN(SUBSTITUTE(H171," ",""))))-1))))</f>
        <v/>
      </c>
      <c r="G171" s="59" t="str">
        <f t="shared" si="10"/>
        <v/>
      </c>
      <c r="H171" s="59" t="str">
        <f>IF(OR(G171="",G171=0,G171="0"),"",LEFT(G171,C170+1))</f>
        <v/>
      </c>
      <c r="I171" s="59"/>
      <c r="J171" s="142"/>
      <c r="K171" s="117" t="str">
        <f>IF(LEN(TRIM(L171))&gt;0,MAX(K13:K170)+1,"")</f>
        <v/>
      </c>
      <c r="L171" s="146"/>
      <c r="M171" s="142"/>
      <c r="N171" s="243"/>
      <c r="X171" s="3">
        <v>1</v>
      </c>
    </row>
    <row r="172" spans="2:24" ht="15.75">
      <c r="B172" s="286"/>
      <c r="C172" s="123" t="str">
        <f>TRIM(SUBSTITUTE(SUBSTITUTE(SUBSTITUTE(SUBSTITUTE(SUBSTITUTE(SUBSTITUTE(SUBSTITUTE(SUBSTITUTE(SUBSTITUTE(SUBSTITUTE(C169,","," "),";"," "),":"," "),"!"," "),"?"," "),"…"," "),"»"," "),"«"," "),"/"," "),"."," "))</f>
        <v/>
      </c>
      <c r="D172" s="59" t="str" cm="1">
        <f t="array" ref="D172">IF(ROW()=ROW(D168),C171,INDEX(E168:E181,ROW()-ROW(D168)))</f>
        <v/>
      </c>
      <c r="E172" s="114" t="str">
        <f>IF(OR(D172="",C170="",C170&lt;=0,F172=""),"",TRIM(MID(D172,LEN(F172)+1+IF(MID(D172,LEN(F172)+1,1)=" ",1,0),99999)))</f>
        <v/>
      </c>
      <c r="F172" s="59" t="str">
        <f>IF(OR(G172="",G172=0,G172="0"),"",IF(LEN(G172)&lt;=C170,G172,IF(LEN(SUBSTITUTE(H172," ",""))=C170+1,LEFT(G172,C170),LEFT(G172,FIND("§",SUBSTITUTE(H172," ","§",LEN(H172)-LEN(SUBSTITUTE(H172," ",""))))-1))))</f>
        <v/>
      </c>
      <c r="G172" s="59" t="str">
        <f t="shared" si="10"/>
        <v/>
      </c>
      <c r="H172" s="59" t="str">
        <f>IF(OR(G172="",G172=0,G172="0"),"",LEFT(G172,C170+1))</f>
        <v/>
      </c>
      <c r="I172" s="59"/>
      <c r="J172" s="142"/>
      <c r="K172" s="117" t="str">
        <f>IF(LEN(TRIM(L172))&gt;0,MAX(K13:K171)+1,"")</f>
        <v/>
      </c>
      <c r="L172" s="146"/>
      <c r="M172" s="142"/>
      <c r="N172" s="243"/>
      <c r="X172" s="3">
        <v>1</v>
      </c>
    </row>
    <row r="173" spans="2:24" ht="15.75">
      <c r="B173" s="286"/>
      <c r="C173" s="59" t="str">
        <f>TRIM(SUBSTITUTE(SUBSTITUTE(SUBSTITUTE(SUBSTITUTE(SUBSTITUTE(SUBSTITUTE(SUBSTITUTE(SUBSTITUTE(C172,"("," "),")"," "),CHAR(34)," "),"-"," "),"_"," "),"&lt;"," "),"&gt;"," "),"="," "))</f>
        <v/>
      </c>
      <c r="D173" s="59" t="str" cm="1">
        <f t="array" ref="D173">IF(ROW()=ROW(D168),C171,INDEX(E168:E181,ROW()-ROW(D168)))</f>
        <v/>
      </c>
      <c r="E173" s="114" t="str">
        <f>IF(OR(D173="",C170="",C170&lt;=0,F173=""),"",TRIM(MID(D173,LEN(F173)+1+IF(MID(D173,LEN(F173)+1,1)=" ",1,0),99999)))</f>
        <v/>
      </c>
      <c r="F173" s="59" t="str">
        <f>IF(OR(G173="",G173=0,G173="0"),"",IF(LEN(G173)&lt;=C170,G173,IF(LEN(SUBSTITUTE(H173," ",""))=C170+1,LEFT(G173,C170),LEFT(G173,FIND("§",SUBSTITUTE(H173," ","§",LEN(H173)-LEN(SUBSTITUTE(H173," ",""))))-1))))</f>
        <v/>
      </c>
      <c r="G173" s="59" t="str">
        <f t="shared" si="10"/>
        <v/>
      </c>
      <c r="H173" s="59" t="str">
        <f>IF(OR(G173="",G173=0,G173="0"),"",LEFT(G173,C170+1))</f>
        <v/>
      </c>
      <c r="I173" s="59"/>
      <c r="J173" s="142"/>
      <c r="K173" s="117" t="str">
        <f>IF(LEN(TRIM(L173))&gt;0,MAX(K13:K172)+1,"")</f>
        <v/>
      </c>
      <c r="L173" s="146"/>
      <c r="M173" s="142"/>
      <c r="N173" s="243"/>
      <c r="X173" s="3">
        <v>1</v>
      </c>
    </row>
    <row r="174" spans="2:24" ht="15.75">
      <c r="B174" s="286"/>
      <c r="C174" s="70" t="str">
        <f>TRIM(SUBSTITUTE(SUBSTITUTE(SUBSTITUTE(SUBSTITUTE(C173,"►"," "),"▼"," "),"▲"," "),"◄"," "))</f>
        <v/>
      </c>
      <c r="D174" s="59" t="str" cm="1">
        <f t="array" ref="D174">IF(ROW()=ROW(D168),C171,INDEX(E168:E181,ROW()-ROW(D168)))</f>
        <v/>
      </c>
      <c r="E174" s="114" t="str">
        <f>IF(OR(D174="",C170="",C170&lt;=0,F174=""),"",TRIM(MID(D174,LEN(F174)+1+IF(MID(D174,LEN(F174)+1,1)=" ",1,0),99999)))</f>
        <v/>
      </c>
      <c r="F174" s="59" t="str">
        <f>IF(OR(G174="",G174=0,G174="0"),"",IF(LEN(G174)&lt;=C170,G174,IF(LEN(SUBSTITUTE(H174," ",""))=C170+1,LEFT(G174,C170),LEFT(G174,FIND("§",SUBSTITUTE(H174," ","§",LEN(H174)-LEN(SUBSTITUTE(H174," ",""))))-1))))</f>
        <v/>
      </c>
      <c r="G174" s="59" t="str">
        <f t="shared" si="10"/>
        <v/>
      </c>
      <c r="H174" s="59" t="str">
        <f>IF(OR(G174="",G174=0,G174="0"),"",LEFT(G174,C170+1))</f>
        <v/>
      </c>
      <c r="I174" s="59"/>
      <c r="J174" s="142"/>
      <c r="K174" s="117" t="str">
        <f>IF(LEN(TRIM(L174))&gt;0,MAX(K13:K173)+1,"")</f>
        <v/>
      </c>
      <c r="L174" s="146"/>
      <c r="M174" s="142"/>
      <c r="N174" s="243"/>
      <c r="X174" s="3">
        <v>1</v>
      </c>
    </row>
    <row r="175" spans="2:24" ht="15.75">
      <c r="B175" s="286"/>
      <c r="C175" s="70" t="str">
        <f>TRIM(SUBSTITUTE(SUBSTITUTE(C174,"“"," "),"”"," "))</f>
        <v/>
      </c>
      <c r="D175" s="59" t="str" cm="1">
        <f t="array" ref="D175">IF(ROW()=ROW(D168),C171,INDEX(E168:E181,ROW()-ROW(D168)))</f>
        <v/>
      </c>
      <c r="E175" s="114" t="str">
        <f>IF(OR(D175="",C170="",C170&lt;=0,F175=""),"",TRIM(MID(D175,LEN(F175)+1+IF(MID(D175,LEN(F175)+1,1)=" ",1,0),99999)))</f>
        <v/>
      </c>
      <c r="F175" s="59" t="str">
        <f>IF(OR(G175="",G175=0,G175="0"),"",IF(LEN(G175)&lt;=C170,G175,IF(LEN(SUBSTITUTE(H175," ",""))=C170+1,LEFT(G175,C170),LEFT(G175,FIND("§",SUBSTITUTE(H175," ","§",LEN(H175)-LEN(SUBSTITUTE(H175," ",""))))-1))))</f>
        <v/>
      </c>
      <c r="G175" s="59" t="str">
        <f t="shared" si="10"/>
        <v/>
      </c>
      <c r="H175" s="59" t="str">
        <f>IF(OR(G175="",G175=0,G175="0"),"",LEFT(G175,C170+1))</f>
        <v/>
      </c>
      <c r="I175" s="59"/>
      <c r="J175" s="142"/>
      <c r="K175" s="117" t="str">
        <f>IF(LEN(TRIM(L175))&gt;0,MAX(K13:K174)+1,"")</f>
        <v/>
      </c>
      <c r="L175" s="146"/>
      <c r="M175" s="142"/>
      <c r="N175" s="243"/>
      <c r="X175" s="3">
        <v>1</v>
      </c>
    </row>
    <row r="176" spans="2:24" ht="15.75">
      <c r="B176" s="286"/>
      <c r="C176" s="70"/>
      <c r="D176" s="59" t="str" cm="1">
        <f t="array" ref="D176">IF(ROW()=ROW(D168),C171,INDEX(E168:E181,ROW()-ROW(D168)))</f>
        <v/>
      </c>
      <c r="E176" s="114" t="str">
        <f>IF(OR(D176="",C170="",C170&lt;=0,F176=""),"",TRIM(MID(D176,LEN(F176)+1+IF(MID(D176,LEN(F176)+1,1)=" ",1,0),99999)))</f>
        <v/>
      </c>
      <c r="F176" s="59" t="str">
        <f>IF(OR(G176="",G176=0,G176="0"),"",IF(LEN(G176)&lt;=C170,G176,IF(LEN(SUBSTITUTE(H176," ",""))=C170+1,LEFT(G176,C170),LEFT(G176,FIND("§",SUBSTITUTE(H176," ","§",LEN(H176)-LEN(SUBSTITUTE(H176," ",""))))-1))))</f>
        <v/>
      </c>
      <c r="G176" s="59" t="str">
        <f t="shared" si="10"/>
        <v/>
      </c>
      <c r="H176" s="59" t="str">
        <f>IF(OR(G176="",G176=0,G176="0"),"",LEFT(G176,C170+1))</f>
        <v/>
      </c>
      <c r="I176" s="59"/>
      <c r="J176" s="142"/>
      <c r="K176" s="117" t="str">
        <f>IF(LEN(TRIM(L176))&gt;0,MAX(K13:K175)+1,"")</f>
        <v/>
      </c>
      <c r="L176" s="146"/>
      <c r="M176" s="142"/>
      <c r="N176" s="243"/>
      <c r="X176" s="3">
        <v>1</v>
      </c>
    </row>
    <row r="177" spans="2:24" ht="15.75">
      <c r="B177" s="286"/>
      <c r="C177" s="70"/>
      <c r="D177" s="59" t="str" cm="1">
        <f t="array" ref="D177">IF(ROW()=ROW(D168),C171,INDEX(E168:E181,ROW()-ROW(D168)))</f>
        <v/>
      </c>
      <c r="E177" s="114" t="str">
        <f>IF(OR(D177="",C170="",C170&lt;=0,F177=""),"",TRIM(MID(D177,LEN(F177)+1+IF(MID(D177,LEN(F177)+1,1)=" ",1,0),99999)))</f>
        <v/>
      </c>
      <c r="F177" s="59" t="str">
        <f>IF(OR(G177="",G177=0,G177="0"),"",IF(LEN(G177)&lt;=C170,G177,IF(LEN(SUBSTITUTE(H177," ",""))=C170+1,LEFT(G177,C170),LEFT(G177,FIND("§",SUBSTITUTE(H177," ","§",LEN(H177)-LEN(SUBSTITUTE(H177," ",""))))-1))))</f>
        <v/>
      </c>
      <c r="G177" s="59" t="str">
        <f t="shared" si="10"/>
        <v/>
      </c>
      <c r="H177" s="59" t="str">
        <f>IF(OR(G177="",G177=0,G177="0"),"",LEFT(G177,C170+1))</f>
        <v/>
      </c>
      <c r="I177" s="59"/>
      <c r="J177" s="142"/>
      <c r="K177" s="117" t="str">
        <f>IF(LEN(TRIM(L177))&gt;0,MAX(K13:K176)+1,"")</f>
        <v/>
      </c>
      <c r="L177" s="146"/>
      <c r="M177" s="142"/>
      <c r="N177" s="243"/>
      <c r="X177" s="3">
        <v>1</v>
      </c>
    </row>
    <row r="178" spans="2:24" ht="15.75">
      <c r="B178" s="286"/>
      <c r="C178" s="70"/>
      <c r="D178" s="59" t="str" cm="1">
        <f t="array" ref="D178">IF(ROW()=ROW(D168),C171,INDEX(E168:E181,ROW()-ROW(D168)))</f>
        <v/>
      </c>
      <c r="E178" s="114" t="str">
        <f>IF(OR(D178="",C170="",C170&lt;=0,F178=""),"",TRIM(MID(D178,LEN(F178)+1+IF(MID(D178,LEN(F178)+1,1)=" ",1,0),99999)))</f>
        <v/>
      </c>
      <c r="F178" s="59" t="str">
        <f>IF(OR(G178="",G178=0,G178="0"),"",IF(LEN(G178)&lt;=C170,G178,IF(LEN(SUBSTITUTE(H178," ",""))=C170+1,LEFT(G178,C170),LEFT(G178,FIND("§",SUBSTITUTE(H178," ","§",LEN(H178)-LEN(SUBSTITUTE(H178," ",""))))-1))))</f>
        <v/>
      </c>
      <c r="G178" s="59" t="str">
        <f t="shared" si="10"/>
        <v/>
      </c>
      <c r="H178" s="59" t="str">
        <f>IF(OR(G178="",G178=0,G178="0"),"",LEFT(G178,C170+1))</f>
        <v/>
      </c>
      <c r="I178" s="59"/>
      <c r="J178" s="142"/>
      <c r="K178" s="117" t="str">
        <f>IF(LEN(TRIM(L178))&gt;0,MAX(K13:K177)+1,"")</f>
        <v/>
      </c>
      <c r="L178" s="146"/>
      <c r="M178" s="142"/>
      <c r="N178" s="243"/>
      <c r="X178" s="3">
        <v>1</v>
      </c>
    </row>
    <row r="179" spans="2:24" ht="15.75">
      <c r="B179" s="286"/>
      <c r="C179" s="70"/>
      <c r="D179" s="59" t="str" cm="1">
        <f t="array" ref="D179">IF(ROW()=ROW(D168),C171,INDEX(E168:E181,ROW()-ROW(D168)))</f>
        <v/>
      </c>
      <c r="E179" s="114" t="str">
        <f>IF(OR(D179="",C170="",C170&lt;=0,F179=""),"",TRIM(MID(D179,LEN(F179)+1+IF(MID(D179,LEN(F179)+1,1)=" ",1,0),99999)))</f>
        <v/>
      </c>
      <c r="F179" s="59" t="str">
        <f>IF(OR(G179="",G179=0,G179="0"),"",IF(LEN(G179)&lt;=C170,G179,IF(LEN(SUBSTITUTE(H179," ",""))=C170+1,LEFT(G179,C170),LEFT(G179,FIND("§",SUBSTITUTE(H179," ","§",LEN(H179)-LEN(SUBSTITUTE(H179," ",""))))-1))))</f>
        <v/>
      </c>
      <c r="G179" s="59" t="str">
        <f t="shared" si="10"/>
        <v/>
      </c>
      <c r="H179" s="59" t="str">
        <f>IF(OR(G179="",G179=0,G179="0"),"",LEFT(G179,C170+1))</f>
        <v/>
      </c>
      <c r="I179" s="59"/>
      <c r="J179" s="142"/>
      <c r="K179" s="117" t="str">
        <f>IF(LEN(TRIM(L179))&gt;0,MAX(K13:K178)+1,"")</f>
        <v/>
      </c>
      <c r="L179" s="146"/>
      <c r="M179" s="142"/>
      <c r="N179" s="243"/>
      <c r="X179" s="3">
        <v>1</v>
      </c>
    </row>
    <row r="180" spans="2:24" ht="15.75">
      <c r="B180" s="286"/>
      <c r="C180" s="70"/>
      <c r="D180" s="59" t="str" cm="1">
        <f t="array" ref="D180">IF(ROW()=ROW(D168),C171,INDEX(E168:E181,ROW()-ROW(D168)))</f>
        <v/>
      </c>
      <c r="E180" s="114" t="str">
        <f>IF(OR(D180="",C170="",C170&lt;=0,F180=""),"",TRIM(MID(D180,LEN(F180)+1+IF(MID(D180,LEN(F180)+1,1)=" ",1,0),99999)))</f>
        <v/>
      </c>
      <c r="F180" s="59" t="str">
        <f>IF(OR(G180="",G180=0,G180="0"),"",IF(LEN(G180)&lt;=C170,G180,IF(LEN(SUBSTITUTE(H180," ",""))=C170+1,LEFT(G180,C170),LEFT(G180,FIND("§",SUBSTITUTE(H180," ","§",LEN(H180)-LEN(SUBSTITUTE(H180," ",""))))-1))))</f>
        <v/>
      </c>
      <c r="G180" s="59" t="str">
        <f t="shared" si="10"/>
        <v/>
      </c>
      <c r="H180" s="59" t="str">
        <f>IF(OR(G180="",G180=0,G180="0"),"",LEFT(G180,C170+1))</f>
        <v/>
      </c>
      <c r="I180" s="59"/>
      <c r="J180" s="142"/>
      <c r="K180" s="117" t="str">
        <f>IF(LEN(TRIM(L180))&gt;0,MAX(K13:K179)+1,"")</f>
        <v/>
      </c>
      <c r="L180" s="146"/>
      <c r="M180" s="142"/>
      <c r="N180" s="243"/>
      <c r="X180" s="3">
        <v>1</v>
      </c>
    </row>
    <row r="181" spans="2:24" ht="15.75">
      <c r="B181" s="286"/>
      <c r="C181" s="70"/>
      <c r="D181" s="59" t="str" cm="1">
        <f t="array" ref="D181">IF(ROW()=ROW(D168),C171,INDEX(E168:E181,ROW()-ROW(D168)))</f>
        <v/>
      </c>
      <c r="E181" s="114" t="str">
        <f>IF(OR(D181="",C170="",C170&lt;=0,F181=""),"",TRIM(MID(D181,LEN(F181)+1+IF(MID(D181,LEN(F181)+1,1)=" ",1,0),99999)))</f>
        <v/>
      </c>
      <c r="F181" s="59" t="str">
        <f>IF(OR(G181="",G181=0,G181="0"),"",IF(LEN(G181)&lt;=C170,G181,IF(LEN(SUBSTITUTE(H181," ",""))=C170+1,LEFT(G181,C170),LEFT(G181,FIND("§",SUBSTITUTE(H181," ","§",LEN(H181)-LEN(SUBSTITUTE(H181," ",""))))-1))))</f>
        <v/>
      </c>
      <c r="G181" s="59" t="str">
        <f t="shared" si="10"/>
        <v/>
      </c>
      <c r="H181" s="59" t="str">
        <f>IF(OR(G181="",G181=0,G181="0"),"",LEFT(G181,C170+1))</f>
        <v/>
      </c>
      <c r="I181" s="59"/>
      <c r="J181" s="142"/>
      <c r="K181" s="117" t="str">
        <f>IF(LEN(TRIM(L181))&gt;0,MAX(K13:K180)+1,"")</f>
        <v/>
      </c>
      <c r="L181" s="146"/>
      <c r="M181" s="142"/>
      <c r="N181" s="243"/>
      <c r="X181" s="3">
        <v>1</v>
      </c>
    </row>
    <row r="182" spans="2:24" ht="15.75">
      <c r="B182" s="286"/>
      <c r="C182" s="113" t="str">
        <f>IF(TRIM(SUBSTITUTE(J26,CHAR(160),""))="","",J26)</f>
        <v/>
      </c>
      <c r="D182" s="59" t="str" cm="1">
        <f t="array" ref="D182">IF(ROW()=ROW(D182),C185,INDEX(E182:E195,ROW()-ROW(D182)))</f>
        <v/>
      </c>
      <c r="E182" s="114" t="str">
        <f>IF(OR(D182="",C184="",C184&lt;=0,F182=""),"",TRIM(MID(D182,LEN(F182)+1+IF(MID(D182,LEN(F182)+1,1)=" ",1,0),99999)))</f>
        <v/>
      </c>
      <c r="F182" s="59" t="str">
        <f>IF(OR(G182="",G182=0,G182="0"),"",IF(LEN(G182)&lt;=C184,G182,IF(LEN(SUBSTITUTE(H182," ",""))=C184+1,LEFT(G182,C184),LEFT(G182,FIND("§",SUBSTITUTE(H182," ","§",LEN(H182)-LEN(SUBSTITUTE(H182," ",""))))-1))))</f>
        <v/>
      </c>
      <c r="G182" s="59" t="str">
        <f t="shared" si="10"/>
        <v/>
      </c>
      <c r="H182" s="59" t="str">
        <f>IF(OR(G182="",G182=0,G182="0"),"",LEFT(G182,C184+1))</f>
        <v/>
      </c>
      <c r="I182" s="59"/>
      <c r="J182" s="142"/>
      <c r="K182" s="117" t="str">
        <f>IF(LEN(TRIM(L182))&gt;0,MAX(K13:K181)+1,"")</f>
        <v/>
      </c>
      <c r="L182" s="146"/>
      <c r="M182" s="142"/>
      <c r="N182" s="243"/>
      <c r="X182" s="3">
        <v>1</v>
      </c>
    </row>
    <row r="183" spans="2:24" ht="15.75">
      <c r="B183" s="286"/>
      <c r="C183" s="70" t="str">
        <f>TRIM(SUBSTITUTE(SUBSTITUTE(SUBSTITUTE(SUBSTITUTE(SUBSTITUTE(SUBSTITUTE(SUBSTITUTE(SUBSTITUTE(SUBSTITUTE(CLEAN(IF(OR(LEFT(C182,1)="-",LEFT(C182,1)="="),MID(C182,2,99999),C182)),"—","-"),"–","-"),CHAR(160)," "),CHAR(9)," "),CHAR(13)," "),CHAR(10)," ")," "," ")," "," ")," "," "))</f>
        <v/>
      </c>
      <c r="D183" s="59" t="str" cm="1">
        <f t="array" ref="D183">IF(ROW()=ROW(D182),C185,INDEX(E182:E195,ROW()-ROW(D182)))</f>
        <v/>
      </c>
      <c r="E183" s="114" t="str">
        <f>IF(OR(D183="",C184="",C184&lt;=0,F183=""),"",TRIM(MID(D183,LEN(F183)+1+IF(MID(D183,LEN(F183)+1,1)=" ",1,0),99999)))</f>
        <v/>
      </c>
      <c r="F183" s="59" t="str">
        <f>IF(OR(G183="",G183=0,G183="0"),"",IF(LEN(G183)&lt;=C184,G183,IF(LEN(SUBSTITUTE(H183," ",""))=C184+1,LEFT(G183,C184),LEFT(G183,FIND("§",SUBSTITUTE(H183," ","§",LEN(H183)-LEN(SUBSTITUTE(H183," ",""))))-1))))</f>
        <v/>
      </c>
      <c r="G183" s="59" t="str">
        <f t="shared" si="10"/>
        <v/>
      </c>
      <c r="H183" s="59" t="str">
        <f>IF(OR(G183="",G183=0,G183="0"),"",LEFT(G183,C184+1))</f>
        <v/>
      </c>
      <c r="I183" s="59"/>
      <c r="J183" s="142"/>
      <c r="K183" s="117" t="str">
        <f>IF(LEN(TRIM(L183))&gt;0,MAX(K13:K182)+1,"")</f>
        <v/>
      </c>
      <c r="L183" s="146"/>
      <c r="M183" s="142"/>
      <c r="N183" s="243"/>
      <c r="X183" s="3">
        <v>1</v>
      </c>
    </row>
    <row r="184" spans="2:24" ht="15.75">
      <c r="B184" s="286"/>
      <c r="C184" s="121">
        <f>C11</f>
        <v>120</v>
      </c>
      <c r="D184" s="59" t="str" cm="1">
        <f t="array" ref="D184">IF(ROW()=ROW(D182),C185,INDEX(E182:E195,ROW()-ROW(D182)))</f>
        <v/>
      </c>
      <c r="E184" s="114" t="str">
        <f>IF(OR(D184="",C184="",C184&lt;=0,F184=""),"",TRIM(MID(D184,LEN(F184)+1+IF(MID(D184,LEN(F184)+1,1)=" ",1,0),99999)))</f>
        <v/>
      </c>
      <c r="F184" s="59" t="str">
        <f>IF(OR(G184="",G184=0,G184="0"),"",IF(LEN(G184)&lt;=C184,G184,IF(LEN(SUBSTITUTE(H184," ",""))=C184+1,LEFT(G184,C184),LEFT(G184,FIND("§",SUBSTITUTE(H184," ","§",LEN(H184)-LEN(SUBSTITUTE(H184," ",""))))-1))))</f>
        <v/>
      </c>
      <c r="G184" s="59" t="str">
        <f t="shared" si="10"/>
        <v/>
      </c>
      <c r="H184" s="59" t="str">
        <f>IF(OR(G184="",G184=0,G184="0"),"",LEFT(G184,C184+1))</f>
        <v/>
      </c>
      <c r="I184" s="59"/>
      <c r="J184" s="142"/>
      <c r="K184" s="117" t="str">
        <f>IF(LEN(TRIM(L184))&gt;0,MAX(K13:K183)+1,"")</f>
        <v/>
      </c>
      <c r="L184" s="146"/>
      <c r="M184" s="142"/>
      <c r="N184" s="243"/>
      <c r="X184" s="3">
        <v>1</v>
      </c>
    </row>
    <row r="185" spans="2:24" ht="15.75">
      <c r="B185" s="286"/>
      <c r="C185" s="70" t="str">
        <f>IF(UPPER(TRIM(C12))="X",C189,C183)</f>
        <v/>
      </c>
      <c r="D185" s="59" t="str" cm="1">
        <f t="array" ref="D185">IF(ROW()=ROW(D182),C185,INDEX(E182:E195,ROW()-ROW(D182)))</f>
        <v/>
      </c>
      <c r="E185" s="114" t="str">
        <f>IF(OR(D185="",C184="",C184&lt;=0,F185=""),"",TRIM(MID(D185,LEN(F185)+1+IF(MID(D185,LEN(F185)+1,1)=" ",1,0),99999)))</f>
        <v/>
      </c>
      <c r="F185" s="59" t="str">
        <f>IF(OR(G185="",G185=0,G185="0"),"",IF(LEN(G185)&lt;=C184,G185,IF(LEN(SUBSTITUTE(H185," ",""))=C184+1,LEFT(G185,C184),LEFT(G185,FIND("§",SUBSTITUTE(H185," ","§",LEN(H185)-LEN(SUBSTITUTE(H185," ",""))))-1))))</f>
        <v/>
      </c>
      <c r="G185" s="59" t="str">
        <f t="shared" si="10"/>
        <v/>
      </c>
      <c r="H185" s="59" t="str">
        <f>IF(OR(G185="",G185=0,G185="0"),"",LEFT(G185,C184+1))</f>
        <v/>
      </c>
      <c r="I185" s="59"/>
      <c r="J185" s="142"/>
      <c r="K185" s="117" t="str">
        <f>IF(LEN(TRIM(L185))&gt;0,MAX(K13:K184)+1,"")</f>
        <v/>
      </c>
      <c r="L185" s="146"/>
      <c r="M185" s="142"/>
      <c r="N185" s="243"/>
      <c r="X185" s="3">
        <v>1</v>
      </c>
    </row>
    <row r="186" spans="2:24" ht="15.75">
      <c r="B186" s="286"/>
      <c r="C186" s="123" t="str">
        <f>TRIM(SUBSTITUTE(SUBSTITUTE(SUBSTITUTE(SUBSTITUTE(SUBSTITUTE(SUBSTITUTE(SUBSTITUTE(SUBSTITUTE(SUBSTITUTE(SUBSTITUTE(C183,","," "),";"," "),":"," "),"!"," "),"?"," "),"…"," "),"»"," "),"«"," "),"/"," "),"."," "))</f>
        <v/>
      </c>
      <c r="D186" s="59" t="str" cm="1">
        <f t="array" ref="D186">IF(ROW()=ROW(D182),C185,INDEX(E182:E195,ROW()-ROW(D182)))</f>
        <v/>
      </c>
      <c r="E186" s="114" t="str">
        <f>IF(OR(D186="",C184="",C184&lt;=0,F186=""),"",TRIM(MID(D186,LEN(F186)+1+IF(MID(D186,LEN(F186)+1,1)=" ",1,0),99999)))</f>
        <v/>
      </c>
      <c r="F186" s="59" t="str">
        <f>IF(OR(G186="",G186=0,G186="0"),"",IF(LEN(G186)&lt;=C184,G186,IF(LEN(SUBSTITUTE(H186," ",""))=C184+1,LEFT(G186,C184),LEFT(G186,FIND("§",SUBSTITUTE(H186," ","§",LEN(H186)-LEN(SUBSTITUTE(H186," ",""))))-1))))</f>
        <v/>
      </c>
      <c r="G186" s="59" t="str">
        <f t="shared" si="10"/>
        <v/>
      </c>
      <c r="H186" s="59" t="str">
        <f>IF(OR(G186="",G186=0,G186="0"),"",LEFT(G186,C184+1))</f>
        <v/>
      </c>
      <c r="I186" s="59"/>
      <c r="J186" s="142"/>
      <c r="K186" s="117" t="str">
        <f>IF(LEN(TRIM(L186))&gt;0,MAX(K13:K185)+1,"")</f>
        <v/>
      </c>
      <c r="L186" s="146"/>
      <c r="M186" s="142"/>
      <c r="N186" s="243"/>
      <c r="X186" s="3">
        <v>1</v>
      </c>
    </row>
    <row r="187" spans="2:24" ht="15.75">
      <c r="B187" s="286"/>
      <c r="C187" s="59" t="str">
        <f>TRIM(SUBSTITUTE(SUBSTITUTE(SUBSTITUTE(SUBSTITUTE(SUBSTITUTE(SUBSTITUTE(SUBSTITUTE(SUBSTITUTE(C186,"("," "),")"," "),CHAR(34)," "),"-"," "),"_"," "),"&lt;"," "),"&gt;"," "),"="," "))</f>
        <v/>
      </c>
      <c r="D187" s="59" t="str" cm="1">
        <f t="array" ref="D187">IF(ROW()=ROW(D182),C185,INDEX(E182:E195,ROW()-ROW(D182)))</f>
        <v/>
      </c>
      <c r="E187" s="114" t="str">
        <f>IF(OR(D187="",C184="",C184&lt;=0,F187=""),"",TRIM(MID(D187,LEN(F187)+1+IF(MID(D187,LEN(F187)+1,1)=" ",1,0),99999)))</f>
        <v/>
      </c>
      <c r="F187" s="59" t="str">
        <f>IF(OR(G187="",G187=0,G187="0"),"",IF(LEN(G187)&lt;=C184,G187,IF(LEN(SUBSTITUTE(H187," ",""))=C184+1,LEFT(G187,C184),LEFT(G187,FIND("§",SUBSTITUTE(H187," ","§",LEN(H187)-LEN(SUBSTITUTE(H187," ",""))))-1))))</f>
        <v/>
      </c>
      <c r="G187" s="59" t="str">
        <f t="shared" si="10"/>
        <v/>
      </c>
      <c r="H187" s="59" t="str">
        <f>IF(OR(G187="",G187=0,G187="0"),"",LEFT(G187,C184+1))</f>
        <v/>
      </c>
      <c r="I187" s="59"/>
      <c r="J187" s="142"/>
      <c r="K187" s="117" t="str">
        <f>IF(LEN(TRIM(L187))&gt;0,MAX(K13:K186)+1,"")</f>
        <v/>
      </c>
      <c r="L187" s="146"/>
      <c r="M187" s="142"/>
      <c r="N187" s="243"/>
      <c r="X187" s="3">
        <v>1</v>
      </c>
    </row>
    <row r="188" spans="2:24" ht="15.75">
      <c r="B188" s="286"/>
      <c r="C188" s="70" t="str">
        <f>TRIM(SUBSTITUTE(SUBSTITUTE(SUBSTITUTE(SUBSTITUTE(C187,"►"," "),"▼"," "),"▲"," "),"◄"," "))</f>
        <v/>
      </c>
      <c r="D188" s="59" t="str" cm="1">
        <f t="array" ref="D188">IF(ROW()=ROW(D182),C185,INDEX(E182:E195,ROW()-ROW(D182)))</f>
        <v/>
      </c>
      <c r="E188" s="114" t="str">
        <f>IF(OR(D188="",C184="",C184&lt;=0,F188=""),"",TRIM(MID(D188,LEN(F188)+1+IF(MID(D188,LEN(F188)+1,1)=" ",1,0),99999)))</f>
        <v/>
      </c>
      <c r="F188" s="59" t="str">
        <f>IF(OR(G188="",G188=0,G188="0"),"",IF(LEN(G188)&lt;=C184,G188,IF(LEN(SUBSTITUTE(H188," ",""))=C184+1,LEFT(G188,C184),LEFT(G188,FIND("§",SUBSTITUTE(H188," ","§",LEN(H188)-LEN(SUBSTITUTE(H188," ",""))))-1))))</f>
        <v/>
      </c>
      <c r="G188" s="59" t="str">
        <f t="shared" si="10"/>
        <v/>
      </c>
      <c r="H188" s="59" t="str">
        <f>IF(OR(G188="",G188=0,G188="0"),"",LEFT(G188,C184+1))</f>
        <v/>
      </c>
      <c r="I188" s="59"/>
      <c r="J188" s="142"/>
      <c r="K188" s="117" t="str">
        <f>IF(LEN(TRIM(L188))&gt;0,MAX(K13:K187)+1,"")</f>
        <v/>
      </c>
      <c r="L188" s="146"/>
      <c r="M188" s="142"/>
      <c r="N188" s="243"/>
      <c r="X188" s="3">
        <v>1</v>
      </c>
    </row>
    <row r="189" spans="2:24" ht="15.75">
      <c r="B189" s="286"/>
      <c r="C189" s="70" t="str">
        <f>TRIM(SUBSTITUTE(SUBSTITUTE(C188,"“"," "),"”"," "))</f>
        <v/>
      </c>
      <c r="D189" s="59" t="str" cm="1">
        <f t="array" ref="D189">IF(ROW()=ROW(D182),C185,INDEX(E182:E195,ROW()-ROW(D182)))</f>
        <v/>
      </c>
      <c r="E189" s="114" t="str">
        <f>IF(OR(D189="",C184="",C184&lt;=0,F189=""),"",TRIM(MID(D189,LEN(F189)+1+IF(MID(D189,LEN(F189)+1,1)=" ",1,0),99999)))</f>
        <v/>
      </c>
      <c r="F189" s="59" t="str">
        <f>IF(OR(G189="",G189=0,G189="0"),"",IF(LEN(G189)&lt;=C184,G189,IF(LEN(SUBSTITUTE(H189," ",""))=C184+1,LEFT(G189,C184),LEFT(G189,FIND("§",SUBSTITUTE(H189," ","§",LEN(H189)-LEN(SUBSTITUTE(H189," ",""))))-1))))</f>
        <v/>
      </c>
      <c r="G189" s="59" t="str">
        <f t="shared" si="10"/>
        <v/>
      </c>
      <c r="H189" s="59" t="str">
        <f>IF(OR(G189="",G189=0,G189="0"),"",LEFT(G189,C184+1))</f>
        <v/>
      </c>
      <c r="I189" s="59"/>
      <c r="J189" s="142"/>
      <c r="K189" s="117" t="str">
        <f>IF(LEN(TRIM(L189))&gt;0,MAX(K13:K188)+1,"")</f>
        <v/>
      </c>
      <c r="L189" s="146"/>
      <c r="M189" s="142"/>
      <c r="N189" s="243"/>
      <c r="X189" s="3">
        <v>1</v>
      </c>
    </row>
    <row r="190" spans="2:24" ht="15.75">
      <c r="B190" s="286"/>
      <c r="C190" s="70"/>
      <c r="D190" s="59" t="str" cm="1">
        <f t="array" ref="D190">IF(ROW()=ROW(D182),C185,INDEX(E182:E195,ROW()-ROW(D182)))</f>
        <v/>
      </c>
      <c r="E190" s="114" t="str">
        <f>IF(OR(D190="",C184="",C184&lt;=0,F190=""),"",TRIM(MID(D190,LEN(F190)+1+IF(MID(D190,LEN(F190)+1,1)=" ",1,0),99999)))</f>
        <v/>
      </c>
      <c r="F190" s="59" t="str">
        <f>IF(OR(G190="",G190=0,G190="0"),"",IF(LEN(G190)&lt;=C184,G190,IF(LEN(SUBSTITUTE(H190," ",""))=C184+1,LEFT(G190,C184),LEFT(G190,FIND("§",SUBSTITUTE(H190," ","§",LEN(H190)-LEN(SUBSTITUTE(H190," ",""))))-1))))</f>
        <v/>
      </c>
      <c r="G190" s="59" t="str">
        <f t="shared" si="10"/>
        <v/>
      </c>
      <c r="H190" s="59" t="str">
        <f>IF(OR(G190="",G190=0,G190="0"),"",LEFT(G190,C184+1))</f>
        <v/>
      </c>
      <c r="I190" s="59"/>
      <c r="J190" s="142"/>
      <c r="K190" s="117" t="str">
        <f>IF(LEN(TRIM(L190))&gt;0,MAX(K13:K189)+1,"")</f>
        <v/>
      </c>
      <c r="L190" s="146"/>
      <c r="M190" s="142"/>
      <c r="N190" s="243"/>
      <c r="X190" s="3">
        <v>1</v>
      </c>
    </row>
    <row r="191" spans="2:24" ht="15.75">
      <c r="B191" s="286"/>
      <c r="C191" s="70"/>
      <c r="D191" s="59" t="str" cm="1">
        <f t="array" ref="D191">IF(ROW()=ROW(D182),C185,INDEX(E182:E195,ROW()-ROW(D182)))</f>
        <v/>
      </c>
      <c r="E191" s="114" t="str">
        <f>IF(OR(D191="",C184="",C184&lt;=0,F191=""),"",TRIM(MID(D191,LEN(F191)+1+IF(MID(D191,LEN(F191)+1,1)=" ",1,0),99999)))</f>
        <v/>
      </c>
      <c r="F191" s="59" t="str">
        <f>IF(OR(G191="",G191=0,G191="0"),"",IF(LEN(G191)&lt;=C184,G191,IF(LEN(SUBSTITUTE(H191," ",""))=C184+1,LEFT(G191,C184),LEFT(G191,FIND("§",SUBSTITUTE(H191," ","§",LEN(H191)-LEN(SUBSTITUTE(H191," ",""))))-1))))</f>
        <v/>
      </c>
      <c r="G191" s="59" t="str">
        <f t="shared" si="10"/>
        <v/>
      </c>
      <c r="H191" s="59" t="str">
        <f>IF(OR(G191="",G191=0,G191="0"),"",LEFT(G191,C184+1))</f>
        <v/>
      </c>
      <c r="I191" s="59"/>
      <c r="J191" s="142"/>
      <c r="K191" s="117" t="str">
        <f>IF(LEN(TRIM(L191))&gt;0,MAX(K13:K190)+1,"")</f>
        <v/>
      </c>
      <c r="L191" s="146"/>
      <c r="M191" s="142"/>
      <c r="N191" s="243"/>
      <c r="X191" s="3">
        <v>1</v>
      </c>
    </row>
    <row r="192" spans="2:24" ht="15.75">
      <c r="B192" s="286"/>
      <c r="C192" s="70"/>
      <c r="D192" s="59" t="str" cm="1">
        <f t="array" ref="D192">IF(ROW()=ROW(D182),C185,INDEX(E182:E195,ROW()-ROW(D182)))</f>
        <v/>
      </c>
      <c r="E192" s="114" t="str">
        <f>IF(OR(D192="",C184="",C184&lt;=0,F192=""),"",TRIM(MID(D192,LEN(F192)+1+IF(MID(D192,LEN(F192)+1,1)=" ",1,0),99999)))</f>
        <v/>
      </c>
      <c r="F192" s="59" t="str">
        <f>IF(OR(G192="",G192=0,G192="0"),"",IF(LEN(G192)&lt;=C184,G192,IF(LEN(SUBSTITUTE(H192," ",""))=C184+1,LEFT(G192,C184),LEFT(G192,FIND("§",SUBSTITUTE(H192," ","§",LEN(H192)-LEN(SUBSTITUTE(H192," ",""))))-1))))</f>
        <v/>
      </c>
      <c r="G192" s="59" t="str">
        <f t="shared" si="10"/>
        <v/>
      </c>
      <c r="H192" s="59" t="str">
        <f>IF(OR(G192="",G192=0,G192="0"),"",LEFT(G192,C184+1))</f>
        <v/>
      </c>
      <c r="I192" s="59"/>
      <c r="J192" s="142"/>
      <c r="K192" s="117" t="str">
        <f>IF(LEN(TRIM(L192))&gt;0,MAX(K13:K191)+1,"")</f>
        <v/>
      </c>
      <c r="L192" s="146"/>
      <c r="M192" s="142"/>
      <c r="N192" s="243"/>
      <c r="X192" s="3">
        <v>1</v>
      </c>
    </row>
    <row r="193" spans="2:24" ht="15.75">
      <c r="B193" s="286"/>
      <c r="C193" s="70"/>
      <c r="D193" s="59" t="str" cm="1">
        <f t="array" ref="D193">IF(ROW()=ROW(D182),C185,INDEX(E182:E195,ROW()-ROW(D182)))</f>
        <v/>
      </c>
      <c r="E193" s="114" t="str">
        <f>IF(OR(D193="",C184="",C184&lt;=0,F193=""),"",TRIM(MID(D193,LEN(F193)+1+IF(MID(D193,LEN(F193)+1,1)=" ",1,0),99999)))</f>
        <v/>
      </c>
      <c r="F193" s="59" t="str">
        <f>IF(OR(G193="",G193=0,G193="0"),"",IF(LEN(G193)&lt;=C184,G193,IF(LEN(SUBSTITUTE(H193," ",""))=C184+1,LEFT(G193,C184),LEFT(G193,FIND("§",SUBSTITUTE(H193," ","§",LEN(H193)-LEN(SUBSTITUTE(H193," ",""))))-1))))</f>
        <v/>
      </c>
      <c r="G193" s="59" t="str">
        <f t="shared" si="10"/>
        <v/>
      </c>
      <c r="H193" s="59" t="str">
        <f>IF(OR(G193="",G193=0,G193="0"),"",LEFT(G193,C184+1))</f>
        <v/>
      </c>
      <c r="I193" s="59"/>
      <c r="J193" s="142"/>
      <c r="K193" s="117" t="str">
        <f>IF(LEN(TRIM(L193))&gt;0,MAX(K13:K192)+1,"")</f>
        <v/>
      </c>
      <c r="L193" s="146"/>
      <c r="M193" s="142"/>
      <c r="N193" s="243"/>
      <c r="X193" s="3">
        <v>1</v>
      </c>
    </row>
    <row r="194" spans="2:24" ht="15.75">
      <c r="B194" s="286"/>
      <c r="C194" s="70"/>
      <c r="D194" s="59" t="str" cm="1">
        <f t="array" ref="D194">IF(ROW()=ROW(D182),C185,INDEX(E182:E195,ROW()-ROW(D182)))</f>
        <v/>
      </c>
      <c r="E194" s="114" t="str">
        <f>IF(OR(D194="",C184="",C184&lt;=0,F194=""),"",TRIM(MID(D194,LEN(F194)+1+IF(MID(D194,LEN(F194)+1,1)=" ",1,0),99999)))</f>
        <v/>
      </c>
      <c r="F194" s="59" t="str">
        <f>IF(OR(G194="",G194=0,G194="0"),"",IF(LEN(G194)&lt;=C184,G194,IF(LEN(SUBSTITUTE(H194," ",""))=C184+1,LEFT(G194,C184),LEFT(G194,FIND("§",SUBSTITUTE(H194," ","§",LEN(H194)-LEN(SUBSTITUTE(H194," ",""))))-1))))</f>
        <v/>
      </c>
      <c r="G194" s="59" t="str">
        <f t="shared" si="10"/>
        <v/>
      </c>
      <c r="H194" s="59" t="str">
        <f>IF(OR(G194="",G194=0,G194="0"),"",LEFT(G194,C184+1))</f>
        <v/>
      </c>
      <c r="I194" s="59"/>
      <c r="J194" s="142"/>
      <c r="K194" s="117" t="str">
        <f>IF(LEN(TRIM(L194))&gt;0,MAX(K13:K193)+1,"")</f>
        <v/>
      </c>
      <c r="L194" s="146"/>
      <c r="M194" s="142"/>
      <c r="N194" s="243"/>
      <c r="X194" s="3">
        <v>1</v>
      </c>
    </row>
    <row r="195" spans="2:24" ht="15.75">
      <c r="B195" s="286"/>
      <c r="C195" s="70"/>
      <c r="D195" s="59" t="str" cm="1">
        <f t="array" ref="D195">IF(ROW()=ROW(D182),C185,INDEX(E182:E195,ROW()-ROW(D182)))</f>
        <v/>
      </c>
      <c r="E195" s="114" t="str">
        <f>IF(OR(D195="",C184="",C184&lt;=0,F195=""),"",TRIM(MID(D195,LEN(F195)+1+IF(MID(D195,LEN(F195)+1,1)=" ",1,0),99999)))</f>
        <v/>
      </c>
      <c r="F195" s="59" t="str">
        <f>IF(OR(G195="",G195=0,G195="0"),"",IF(LEN(G195)&lt;=C184,G195,IF(LEN(SUBSTITUTE(H195," ",""))=C184+1,LEFT(G195,C184),LEFT(G195,FIND("§",SUBSTITUTE(H195," ","§",LEN(H195)-LEN(SUBSTITUTE(H195," ",""))))-1))))</f>
        <v/>
      </c>
      <c r="G195" s="59" t="str">
        <f t="shared" si="10"/>
        <v/>
      </c>
      <c r="H195" s="59" t="str">
        <f>IF(OR(G195="",G195=0,G195="0"),"",LEFT(G195,C184+1))</f>
        <v/>
      </c>
      <c r="I195" s="59"/>
      <c r="J195" s="142"/>
      <c r="K195" s="117" t="str">
        <f>IF(LEN(TRIM(L195))&gt;0,MAX(K13:K194)+1,"")</f>
        <v/>
      </c>
      <c r="L195" s="146"/>
      <c r="M195" s="142"/>
      <c r="N195" s="243"/>
      <c r="X195" s="3">
        <v>1</v>
      </c>
    </row>
    <row r="196" spans="2:24" ht="15.75">
      <c r="B196" s="286"/>
      <c r="C196" s="113" t="str">
        <f>IF(TRIM(SUBSTITUTE(J27,CHAR(160),""))="","",J27)</f>
        <v/>
      </c>
      <c r="D196" s="59" t="str" cm="1">
        <f t="array" ref="D196">IF(ROW()=ROW(D196),C199,INDEX(E196:E209,ROW()-ROW(D196)))</f>
        <v/>
      </c>
      <c r="E196" s="114" t="str">
        <f>IF(OR(D196="",C198="",C198&lt;=0,F196=""),"",TRIM(MID(D196,LEN(F196)+1+IF(MID(D196,LEN(F196)+1,1)=" ",1,0),99999)))</f>
        <v/>
      </c>
      <c r="F196" s="59" t="str">
        <f>IF(OR(G196="",G196=0,G196="0"),"",IF(LEN(G196)&lt;=C198,G196,IF(LEN(SUBSTITUTE(H196," ",""))=C198+1,LEFT(G196,C198),LEFT(G196,FIND("§",SUBSTITUTE(H196," ","§",LEN(H196)-LEN(SUBSTITUTE(H196," ",""))))-1))))</f>
        <v/>
      </c>
      <c r="G196" s="59" t="str">
        <f t="shared" si="10"/>
        <v/>
      </c>
      <c r="H196" s="59" t="str">
        <f>IF(OR(G196="",G196=0,G196="0"),"",LEFT(G196,C198+1))</f>
        <v/>
      </c>
      <c r="I196" s="59"/>
      <c r="J196" s="142"/>
      <c r="K196" s="117" t="str">
        <f>IF(LEN(TRIM(L196))&gt;0,MAX(K13:K195)+1,"")</f>
        <v/>
      </c>
      <c r="L196" s="146"/>
      <c r="M196" s="142"/>
      <c r="N196" s="243"/>
      <c r="X196" s="3">
        <v>1</v>
      </c>
    </row>
    <row r="197" spans="2:24" ht="15.75">
      <c r="B197" s="286"/>
      <c r="C197" s="70" t="str">
        <f>TRIM(SUBSTITUTE(SUBSTITUTE(SUBSTITUTE(SUBSTITUTE(SUBSTITUTE(SUBSTITUTE(SUBSTITUTE(SUBSTITUTE(SUBSTITUTE(CLEAN(IF(OR(LEFT(C196,1)="-",LEFT(C196,1)="="),MID(C196,2,99999),C196)),"—","-"),"–","-"),CHAR(160)," "),CHAR(9)," "),CHAR(13)," "),CHAR(10)," ")," "," ")," "," ")," "," "))</f>
        <v/>
      </c>
      <c r="D197" s="59" t="str" cm="1">
        <f t="array" ref="D197">IF(ROW()=ROW(D196),C199,INDEX(E196:E209,ROW()-ROW(D196)))</f>
        <v/>
      </c>
      <c r="E197" s="114" t="str">
        <f>IF(OR(D197="",C198="",C198&lt;=0,F197=""),"",TRIM(MID(D197,LEN(F197)+1+IF(MID(D197,LEN(F197)+1,1)=" ",1,0),99999)))</f>
        <v/>
      </c>
      <c r="F197" s="59" t="str">
        <f>IF(OR(G197="",G197=0,G197="0"),"",IF(LEN(G197)&lt;=C198,G197,IF(LEN(SUBSTITUTE(H197," ",""))=C198+1,LEFT(G197,C198),LEFT(G197,FIND("§",SUBSTITUTE(H197," ","§",LEN(H197)-LEN(SUBSTITUTE(H197," ",""))))-1))))</f>
        <v/>
      </c>
      <c r="G197" s="59" t="str">
        <f t="shared" si="10"/>
        <v/>
      </c>
      <c r="H197" s="59" t="str">
        <f>IF(OR(G197="",G197=0,G197="0"),"",LEFT(G197,C198+1))</f>
        <v/>
      </c>
      <c r="I197" s="59"/>
      <c r="J197" s="142"/>
      <c r="K197" s="117" t="str">
        <f>IF(LEN(TRIM(L197))&gt;0,MAX(K13:K196)+1,"")</f>
        <v/>
      </c>
      <c r="L197" s="146"/>
      <c r="M197" s="142"/>
      <c r="N197" s="243"/>
      <c r="X197" s="3">
        <v>1</v>
      </c>
    </row>
    <row r="198" spans="2:24" ht="15.75">
      <c r="B198" s="286"/>
      <c r="C198" s="121">
        <f>C11</f>
        <v>120</v>
      </c>
      <c r="D198" s="59" t="str" cm="1">
        <f t="array" ref="D198">IF(ROW()=ROW(D196),C199,INDEX(E196:E209,ROW()-ROW(D196)))</f>
        <v/>
      </c>
      <c r="E198" s="114" t="str">
        <f>IF(OR(D198="",C198="",C198&lt;=0,F198=""),"",TRIM(MID(D198,LEN(F198)+1+IF(MID(D198,LEN(F198)+1,1)=" ",1,0),99999)))</f>
        <v/>
      </c>
      <c r="F198" s="59" t="str">
        <f>IF(OR(G198="",G198=0,G198="0"),"",IF(LEN(G198)&lt;=C198,G198,IF(LEN(SUBSTITUTE(H198," ",""))=C198+1,LEFT(G198,C198),LEFT(G198,FIND("§",SUBSTITUTE(H198," ","§",LEN(H198)-LEN(SUBSTITUTE(H198," ",""))))-1))))</f>
        <v/>
      </c>
      <c r="G198" s="59" t="str">
        <f t="shared" si="10"/>
        <v/>
      </c>
      <c r="H198" s="59" t="str">
        <f>IF(OR(G198="",G198=0,G198="0"),"",LEFT(G198,C198+1))</f>
        <v/>
      </c>
      <c r="I198" s="59"/>
      <c r="J198" s="142"/>
      <c r="K198" s="117" t="str">
        <f>IF(LEN(TRIM(L198))&gt;0,MAX(K13:K197)+1,"")</f>
        <v/>
      </c>
      <c r="L198" s="146"/>
      <c r="M198" s="142"/>
      <c r="N198" s="243"/>
      <c r="X198" s="3">
        <v>1</v>
      </c>
    </row>
    <row r="199" spans="2:24" ht="15.75">
      <c r="B199" s="286"/>
      <c r="C199" s="70" t="str">
        <f>IF(UPPER(TRIM(C12))="X",C203,C197)</f>
        <v/>
      </c>
      <c r="D199" s="59" t="str" cm="1">
        <f t="array" ref="D199">IF(ROW()=ROW(D196),C199,INDEX(E196:E209,ROW()-ROW(D196)))</f>
        <v/>
      </c>
      <c r="E199" s="114" t="str">
        <f>IF(OR(D199="",C198="",C198&lt;=0,F199=""),"",TRIM(MID(D199,LEN(F199)+1+IF(MID(D199,LEN(F199)+1,1)=" ",1,0),99999)))</f>
        <v/>
      </c>
      <c r="F199" s="59" t="str">
        <f>IF(OR(G199="",G199=0,G199="0"),"",IF(LEN(G199)&lt;=C198,G199,IF(LEN(SUBSTITUTE(H199," ",""))=C198+1,LEFT(G199,C198),LEFT(G199,FIND("§",SUBSTITUTE(H199," ","§",LEN(H199)-LEN(SUBSTITUTE(H199," ",""))))-1))))</f>
        <v/>
      </c>
      <c r="G199" s="59" t="str">
        <f t="shared" si="10"/>
        <v/>
      </c>
      <c r="H199" s="59" t="str">
        <f>IF(OR(G199="",G199=0,G199="0"),"",LEFT(G199,C198+1))</f>
        <v/>
      </c>
      <c r="I199" s="59"/>
      <c r="J199" s="142"/>
      <c r="K199" s="117" t="str">
        <f>IF(LEN(TRIM(L199))&gt;0,MAX(K13:K198)+1,"")</f>
        <v/>
      </c>
      <c r="L199" s="146"/>
      <c r="M199" s="142"/>
      <c r="N199" s="243"/>
      <c r="X199" s="3">
        <v>1</v>
      </c>
    </row>
    <row r="200" spans="2:24" ht="15.75">
      <c r="B200" s="286"/>
      <c r="C200" s="123" t="str">
        <f>TRIM(SUBSTITUTE(SUBSTITUTE(SUBSTITUTE(SUBSTITUTE(SUBSTITUTE(SUBSTITUTE(SUBSTITUTE(SUBSTITUTE(SUBSTITUTE(SUBSTITUTE(C197,","," "),";"," "),":"," "),"!"," "),"?"," "),"…"," "),"»"," "),"«"," "),"/"," "),"."," "))</f>
        <v/>
      </c>
      <c r="D200" s="59" t="str" cm="1">
        <f t="array" ref="D200">IF(ROW()=ROW(D196),C199,INDEX(E196:E209,ROW()-ROW(D196)))</f>
        <v/>
      </c>
      <c r="E200" s="114" t="str">
        <f>IF(OR(D200="",C198="",C198&lt;=0,F200=""),"",TRIM(MID(D200,LEN(F200)+1+IF(MID(D200,LEN(F200)+1,1)=" ",1,0),99999)))</f>
        <v/>
      </c>
      <c r="F200" s="59" t="str">
        <f>IF(OR(G200="",G200=0,G200="0"),"",IF(LEN(G200)&lt;=C198,G200,IF(LEN(SUBSTITUTE(H200," ",""))=C198+1,LEFT(G200,C198),LEFT(G200,FIND("§",SUBSTITUTE(H200," ","§",LEN(H200)-LEN(SUBSTITUTE(H200," ",""))))-1))))</f>
        <v/>
      </c>
      <c r="G200" s="59" t="str">
        <f t="shared" si="10"/>
        <v/>
      </c>
      <c r="H200" s="59" t="str">
        <f>IF(OR(G200="",G200=0,G200="0"),"",LEFT(G200,C198+1))</f>
        <v/>
      </c>
      <c r="I200" s="59"/>
      <c r="J200" s="142"/>
      <c r="K200" s="117" t="str">
        <f>IF(LEN(TRIM(L200))&gt;0,MAX(K13:K199)+1,"")</f>
        <v/>
      </c>
      <c r="L200" s="146"/>
      <c r="M200" s="142"/>
      <c r="N200" s="243"/>
      <c r="X200" s="3">
        <v>1</v>
      </c>
    </row>
    <row r="201" spans="2:24" ht="15.75">
      <c r="B201" s="286"/>
      <c r="C201" s="59" t="str">
        <f>TRIM(SUBSTITUTE(SUBSTITUTE(SUBSTITUTE(SUBSTITUTE(SUBSTITUTE(SUBSTITUTE(SUBSTITUTE(SUBSTITUTE(C200,"("," "),")"," "),CHAR(34)," "),"-"," "),"_"," "),"&lt;"," "),"&gt;"," "),"="," "))</f>
        <v/>
      </c>
      <c r="D201" s="59" t="str" cm="1">
        <f t="array" ref="D201">IF(ROW()=ROW(D196),C199,INDEX(E196:E209,ROW()-ROW(D196)))</f>
        <v/>
      </c>
      <c r="E201" s="114" t="str">
        <f>IF(OR(D201="",C198="",C198&lt;=0,F201=""),"",TRIM(MID(D201,LEN(F201)+1+IF(MID(D201,LEN(F201)+1,1)=" ",1,0),99999)))</f>
        <v/>
      </c>
      <c r="F201" s="59" t="str">
        <f>IF(OR(G201="",G201=0,G201="0"),"",IF(LEN(G201)&lt;=C198,G201,IF(LEN(SUBSTITUTE(H201," ",""))=C198+1,LEFT(G201,C198),LEFT(G201,FIND("§",SUBSTITUTE(H201," ","§",LEN(H201)-LEN(SUBSTITUTE(H201," ",""))))-1))))</f>
        <v/>
      </c>
      <c r="G201" s="59" t="str">
        <f t="shared" si="10"/>
        <v/>
      </c>
      <c r="H201" s="59" t="str">
        <f>IF(OR(G201="",G201=0,G201="0"),"",LEFT(G201,C198+1))</f>
        <v/>
      </c>
      <c r="I201" s="59"/>
      <c r="J201" s="142"/>
      <c r="K201" s="117" t="str">
        <f>IF(LEN(TRIM(L201))&gt;0,MAX(K13:K200)+1,"")</f>
        <v/>
      </c>
      <c r="L201" s="146"/>
      <c r="M201" s="142"/>
      <c r="N201" s="243"/>
      <c r="X201" s="3">
        <v>1</v>
      </c>
    </row>
    <row r="202" spans="2:24" ht="15.75">
      <c r="B202" s="286"/>
      <c r="C202" s="70" t="str">
        <f>TRIM(SUBSTITUTE(SUBSTITUTE(SUBSTITUTE(SUBSTITUTE(C201,"►"," "),"▼"," "),"▲"," "),"◄"," "))</f>
        <v/>
      </c>
      <c r="D202" s="59" t="str" cm="1">
        <f t="array" ref="D202">IF(ROW()=ROW(D196),C199,INDEX(E196:E209,ROW()-ROW(D196)))</f>
        <v/>
      </c>
      <c r="E202" s="114" t="str">
        <f>IF(OR(D202="",C198="",C198&lt;=0,F202=""),"",TRIM(MID(D202,LEN(F202)+1+IF(MID(D202,LEN(F202)+1,1)=" ",1,0),99999)))</f>
        <v/>
      </c>
      <c r="F202" s="59" t="str">
        <f>IF(OR(G202="",G202=0,G202="0"),"",IF(LEN(G202)&lt;=C198,G202,IF(LEN(SUBSTITUTE(H202," ",""))=C198+1,LEFT(G202,C198),LEFT(G202,FIND("§",SUBSTITUTE(H202," ","§",LEN(H202)-LEN(SUBSTITUTE(H202," ",""))))-1))))</f>
        <v/>
      </c>
      <c r="G202" s="59" t="str">
        <f t="shared" si="10"/>
        <v/>
      </c>
      <c r="H202" s="59" t="str">
        <f>IF(OR(G202="",G202=0,G202="0"),"",LEFT(G202,C198+1))</f>
        <v/>
      </c>
      <c r="I202" s="59"/>
      <c r="J202" s="142"/>
      <c r="K202" s="117" t="str">
        <f>IF(LEN(TRIM(L202))&gt;0,MAX(K13:K201)+1,"")</f>
        <v/>
      </c>
      <c r="L202" s="146"/>
      <c r="M202" s="142"/>
      <c r="N202" s="243"/>
      <c r="X202" s="3">
        <v>1</v>
      </c>
    </row>
    <row r="203" spans="2:24" ht="15.75">
      <c r="B203" s="286"/>
      <c r="C203" s="70" t="str">
        <f>TRIM(SUBSTITUTE(SUBSTITUTE(C202,"“"," "),"”"," "))</f>
        <v/>
      </c>
      <c r="D203" s="59" t="str" cm="1">
        <f t="array" ref="D203">IF(ROW()=ROW(D196),C199,INDEX(E196:E209,ROW()-ROW(D196)))</f>
        <v/>
      </c>
      <c r="E203" s="114" t="str">
        <f>IF(OR(D203="",C198="",C198&lt;=0,F203=""),"",TRIM(MID(D203,LEN(F203)+1+IF(MID(D203,LEN(F203)+1,1)=" ",1,0),99999)))</f>
        <v/>
      </c>
      <c r="F203" s="59" t="str">
        <f>IF(OR(G203="",G203=0,G203="0"),"",IF(LEN(G203)&lt;=C198,G203,IF(LEN(SUBSTITUTE(H203," ",""))=C198+1,LEFT(G203,C198),LEFT(G203,FIND("§",SUBSTITUTE(H203," ","§",LEN(H203)-LEN(SUBSTITUTE(H203," ",""))))-1))))</f>
        <v/>
      </c>
      <c r="G203" s="59" t="str">
        <f t="shared" si="10"/>
        <v/>
      </c>
      <c r="H203" s="59" t="str">
        <f>IF(OR(G203="",G203=0,G203="0"),"",LEFT(G203,C198+1))</f>
        <v/>
      </c>
      <c r="I203" s="59"/>
      <c r="J203" s="142"/>
      <c r="K203" s="117" t="str">
        <f>IF(LEN(TRIM(L203))&gt;0,MAX(K13:K202)+1,"")</f>
        <v/>
      </c>
      <c r="L203" s="146"/>
      <c r="M203" s="142"/>
      <c r="N203" s="243"/>
      <c r="X203" s="3">
        <v>1</v>
      </c>
    </row>
    <row r="204" spans="2:24" ht="15.75">
      <c r="B204" s="286"/>
      <c r="C204" s="70"/>
      <c r="D204" s="59" t="str" cm="1">
        <f t="array" ref="D204">IF(ROW()=ROW(D196),C199,INDEX(E196:E209,ROW()-ROW(D196)))</f>
        <v/>
      </c>
      <c r="E204" s="114" t="str">
        <f>IF(OR(D204="",C198="",C198&lt;=0,F204=""),"",TRIM(MID(D204,LEN(F204)+1+IF(MID(D204,LEN(F204)+1,1)=" ",1,0),99999)))</f>
        <v/>
      </c>
      <c r="F204" s="59" t="str">
        <f>IF(OR(G204="",G204=0,G204="0"),"",IF(LEN(G204)&lt;=C198,G204,IF(LEN(SUBSTITUTE(H204," ",""))=C198+1,LEFT(G204,C198),LEFT(G204,FIND("§",SUBSTITUTE(H204," ","§",LEN(H204)-LEN(SUBSTITUTE(H204," ",""))))-1))))</f>
        <v/>
      </c>
      <c r="G204" s="59" t="str">
        <f t="shared" si="10"/>
        <v/>
      </c>
      <c r="H204" s="59" t="str">
        <f>IF(OR(G204="",G204=0,G204="0"),"",LEFT(G204,C198+1))</f>
        <v/>
      </c>
      <c r="I204" s="59"/>
      <c r="J204" s="142"/>
      <c r="K204" s="117" t="str">
        <f>IF(LEN(TRIM(L204))&gt;0,MAX(K13:K203)+1,"")</f>
        <v/>
      </c>
      <c r="L204" s="146"/>
      <c r="M204" s="142"/>
      <c r="N204" s="243"/>
      <c r="X204" s="3">
        <v>1</v>
      </c>
    </row>
    <row r="205" spans="2:24" ht="15.75">
      <c r="B205" s="286"/>
      <c r="C205" s="70"/>
      <c r="D205" s="59" t="str" cm="1">
        <f t="array" ref="D205">IF(ROW()=ROW(D196),C199,INDEX(E196:E209,ROW()-ROW(D196)))</f>
        <v/>
      </c>
      <c r="E205" s="114" t="str">
        <f>IF(OR(D205="",C198="",C198&lt;=0,F205=""),"",TRIM(MID(D205,LEN(F205)+1+IF(MID(D205,LEN(F205)+1,1)=" ",1,0),99999)))</f>
        <v/>
      </c>
      <c r="F205" s="59" t="str">
        <f>IF(OR(G205="",G205=0,G205="0"),"",IF(LEN(G205)&lt;=C198,G205,IF(LEN(SUBSTITUTE(H205," ",""))=C198+1,LEFT(G205,C198),LEFT(G205,FIND("§",SUBSTITUTE(H205," ","§",LEN(H205)-LEN(SUBSTITUTE(H205," ",""))))-1))))</f>
        <v/>
      </c>
      <c r="G205" s="59" t="str">
        <f t="shared" si="10"/>
        <v/>
      </c>
      <c r="H205" s="59" t="str">
        <f>IF(OR(G205="",G205=0,G205="0"),"",LEFT(G205,C198+1))</f>
        <v/>
      </c>
      <c r="I205" s="59"/>
      <c r="J205" s="142"/>
      <c r="K205" s="117" t="str">
        <f>IF(LEN(TRIM(L205))&gt;0,MAX(K13:K204)+1,"")</f>
        <v/>
      </c>
      <c r="L205" s="146"/>
      <c r="M205" s="142"/>
      <c r="N205" s="243"/>
      <c r="X205" s="3">
        <v>1</v>
      </c>
    </row>
    <row r="206" spans="2:24" ht="15.75">
      <c r="B206" s="286"/>
      <c r="C206" s="70"/>
      <c r="D206" s="59" t="str" cm="1">
        <f t="array" ref="D206">IF(ROW()=ROW(D196),C199,INDEX(E196:E209,ROW()-ROW(D196)))</f>
        <v/>
      </c>
      <c r="E206" s="114" t="str">
        <f>IF(OR(D206="",C198="",C198&lt;=0,F206=""),"",TRIM(MID(D206,LEN(F206)+1+IF(MID(D206,LEN(F206)+1,1)=" ",1,0),99999)))</f>
        <v/>
      </c>
      <c r="F206" s="59" t="str">
        <f>IF(OR(G206="",G206=0,G206="0"),"",IF(LEN(G206)&lt;=C198,G206,IF(LEN(SUBSTITUTE(H206," ",""))=C198+1,LEFT(G206,C198),LEFT(G206,FIND("§",SUBSTITUTE(H206," ","§",LEN(H206)-LEN(SUBSTITUTE(H206," ",""))))-1))))</f>
        <v/>
      </c>
      <c r="G206" s="59" t="str">
        <f t="shared" ref="G206:G269" si="11">IF(OR(D206="",D206=0),"",TRIM(SUBSTITUTE(SUBSTITUTE(D206,CHAR(160)," "),CHAR(10)," ")))</f>
        <v/>
      </c>
      <c r="H206" s="59" t="str">
        <f>IF(OR(G206="",G206=0,G206="0"),"",LEFT(G206,C198+1))</f>
        <v/>
      </c>
      <c r="I206" s="59"/>
      <c r="J206" s="142"/>
      <c r="K206" s="117" t="str">
        <f>IF(LEN(TRIM(L206))&gt;0,MAX(K13:K205)+1,"")</f>
        <v/>
      </c>
      <c r="L206" s="146"/>
      <c r="M206" s="142"/>
      <c r="N206" s="243"/>
      <c r="X206" s="3">
        <v>1</v>
      </c>
    </row>
    <row r="207" spans="2:24" ht="15.75">
      <c r="B207" s="286"/>
      <c r="C207" s="70"/>
      <c r="D207" s="59" t="str" cm="1">
        <f t="array" ref="D207">IF(ROW()=ROW(D196),C199,INDEX(E196:E209,ROW()-ROW(D196)))</f>
        <v/>
      </c>
      <c r="E207" s="114" t="str">
        <f>IF(OR(D207="",C198="",C198&lt;=0,F207=""),"",TRIM(MID(D207,LEN(F207)+1+IF(MID(D207,LEN(F207)+1,1)=" ",1,0),99999)))</f>
        <v/>
      </c>
      <c r="F207" s="59" t="str">
        <f>IF(OR(G207="",G207=0,G207="0"),"",IF(LEN(G207)&lt;=C198,G207,IF(LEN(SUBSTITUTE(H207," ",""))=C198+1,LEFT(G207,C198),LEFT(G207,FIND("§",SUBSTITUTE(H207," ","§",LEN(H207)-LEN(SUBSTITUTE(H207," ",""))))-1))))</f>
        <v/>
      </c>
      <c r="G207" s="59" t="str">
        <f t="shared" si="11"/>
        <v/>
      </c>
      <c r="H207" s="59" t="str">
        <f>IF(OR(G207="",G207=0,G207="0"),"",LEFT(G207,C198+1))</f>
        <v/>
      </c>
      <c r="I207" s="59"/>
      <c r="J207" s="142"/>
      <c r="K207" s="117" t="str">
        <f>IF(LEN(TRIM(L207))&gt;0,MAX(K13:K206)+1,"")</f>
        <v/>
      </c>
      <c r="L207" s="146"/>
      <c r="M207" s="142"/>
      <c r="N207" s="243"/>
      <c r="X207" s="3">
        <v>1</v>
      </c>
    </row>
    <row r="208" spans="2:24" ht="15.75">
      <c r="B208" s="286"/>
      <c r="C208" s="70"/>
      <c r="D208" s="59" t="str" cm="1">
        <f t="array" ref="D208">IF(ROW()=ROW(D196),C199,INDEX(E196:E209,ROW()-ROW(D196)))</f>
        <v/>
      </c>
      <c r="E208" s="114" t="str">
        <f>IF(OR(D208="",C198="",C198&lt;=0,F208=""),"",TRIM(MID(D208,LEN(F208)+1+IF(MID(D208,LEN(F208)+1,1)=" ",1,0),99999)))</f>
        <v/>
      </c>
      <c r="F208" s="59" t="str">
        <f>IF(OR(G208="",G208=0,G208="0"),"",IF(LEN(G208)&lt;=C198,G208,IF(LEN(SUBSTITUTE(H208," ",""))=C198+1,LEFT(G208,C198),LEFT(G208,FIND("§",SUBSTITUTE(H208," ","§",LEN(H208)-LEN(SUBSTITUTE(H208," ",""))))-1))))</f>
        <v/>
      </c>
      <c r="G208" s="59" t="str">
        <f t="shared" si="11"/>
        <v/>
      </c>
      <c r="H208" s="59" t="str">
        <f>IF(OR(G208="",G208=0,G208="0"),"",LEFT(G208,C198+1))</f>
        <v/>
      </c>
      <c r="I208" s="59"/>
      <c r="J208" s="142"/>
      <c r="K208" s="117" t="str">
        <f>IF(LEN(TRIM(L208))&gt;0,MAX(K13:K207)+1,"")</f>
        <v/>
      </c>
      <c r="L208" s="146"/>
      <c r="M208" s="142"/>
      <c r="N208" s="243"/>
      <c r="X208" s="3">
        <v>1</v>
      </c>
    </row>
    <row r="209" spans="2:24" ht="15.75">
      <c r="B209" s="286"/>
      <c r="C209" s="70"/>
      <c r="D209" s="59" t="str" cm="1">
        <f t="array" ref="D209">IF(ROW()=ROW(D196),C199,INDEX(E196:E209,ROW()-ROW(D196)))</f>
        <v/>
      </c>
      <c r="E209" s="114" t="str">
        <f>IF(OR(D209="",C198="",C198&lt;=0,F209=""),"",TRIM(MID(D209,LEN(F209)+1+IF(MID(D209,LEN(F209)+1,1)=" ",1,0),99999)))</f>
        <v/>
      </c>
      <c r="F209" s="59" t="str">
        <f>IF(OR(G209="",G209=0,G209="0"),"",IF(LEN(G209)&lt;=C198,G209,IF(LEN(SUBSTITUTE(H209," ",""))=C198+1,LEFT(G209,C198),LEFT(G209,FIND("§",SUBSTITUTE(H209," ","§",LEN(H209)-LEN(SUBSTITUTE(H209," ",""))))-1))))</f>
        <v/>
      </c>
      <c r="G209" s="59" t="str">
        <f t="shared" si="11"/>
        <v/>
      </c>
      <c r="H209" s="59" t="str">
        <f>IF(OR(G209="",G209=0,G209="0"),"",LEFT(G209,C198+1))</f>
        <v/>
      </c>
      <c r="I209" s="59"/>
      <c r="J209" s="142"/>
      <c r="K209" s="117" t="str">
        <f>IF(LEN(TRIM(L209))&gt;0,MAX(K13:K208)+1,"")</f>
        <v/>
      </c>
      <c r="L209" s="146"/>
      <c r="M209" s="142"/>
      <c r="N209" s="243"/>
      <c r="X209" s="3">
        <v>1</v>
      </c>
    </row>
    <row r="210" spans="2:24" ht="15.75">
      <c r="B210" s="286"/>
      <c r="C210" s="113" t="str">
        <f>IF(TRIM(SUBSTITUTE(J28,CHAR(160),""))="","",J28)</f>
        <v/>
      </c>
      <c r="D210" s="59" t="str" cm="1">
        <f t="array" ref="D210">IF(ROW()=ROW(D210),C213,INDEX(E210:E223,ROW()-ROW(D210)))</f>
        <v/>
      </c>
      <c r="E210" s="114" t="str">
        <f>IF(OR(D210="",C212="",C212&lt;=0,F210=""),"",TRIM(MID(D210,LEN(F210)+1+IF(MID(D210,LEN(F210)+1,1)=" ",1,0),99999)))</f>
        <v/>
      </c>
      <c r="F210" s="59" t="str">
        <f>IF(OR(G210="",G210=0,G210="0"),"",IF(LEN(G210)&lt;=C212,G210,IF(LEN(SUBSTITUTE(H210," ",""))=C212+1,LEFT(G210,C212),LEFT(G210,FIND("§",SUBSTITUTE(H210," ","§",LEN(H210)-LEN(SUBSTITUTE(H210," ",""))))-1))))</f>
        <v/>
      </c>
      <c r="G210" s="59" t="str">
        <f t="shared" si="11"/>
        <v/>
      </c>
      <c r="H210" s="59" t="str">
        <f>IF(OR(G210="",G210=0,G210="0"),"",LEFT(G210,C212+1))</f>
        <v/>
      </c>
      <c r="I210" s="59"/>
      <c r="J210" s="142"/>
      <c r="K210" s="117" t="str">
        <f>IF(LEN(TRIM(L210))&gt;0,MAX(K13:K209)+1,"")</f>
        <v/>
      </c>
      <c r="L210" s="146"/>
      <c r="M210" s="142"/>
      <c r="N210" s="243"/>
      <c r="X210" s="3">
        <v>1</v>
      </c>
    </row>
    <row r="211" spans="2:24" ht="15.75">
      <c r="B211" s="286"/>
      <c r="C211" s="70" t="str">
        <f>TRIM(SUBSTITUTE(SUBSTITUTE(SUBSTITUTE(SUBSTITUTE(SUBSTITUTE(SUBSTITUTE(SUBSTITUTE(SUBSTITUTE(SUBSTITUTE(CLEAN(IF(OR(LEFT(C210,1)="-",LEFT(C210,1)="="),MID(C210,2,99999),C210)),"—","-"),"–","-"),CHAR(160)," "),CHAR(9)," "),CHAR(13)," "),CHAR(10)," ")," "," ")," "," ")," "," "))</f>
        <v/>
      </c>
      <c r="D211" s="59" t="str" cm="1">
        <f t="array" ref="D211">IF(ROW()=ROW(D210),C213,INDEX(E210:E223,ROW()-ROW(D210)))</f>
        <v/>
      </c>
      <c r="E211" s="114" t="str">
        <f>IF(OR(D211="",C212="",C212&lt;=0,F211=""),"",TRIM(MID(D211,LEN(F211)+1+IF(MID(D211,LEN(F211)+1,1)=" ",1,0),99999)))</f>
        <v/>
      </c>
      <c r="F211" s="59" t="str">
        <f>IF(OR(G211="",G211=0,G211="0"),"",IF(LEN(G211)&lt;=C212,G211,IF(LEN(SUBSTITUTE(H211," ",""))=C212+1,LEFT(G211,C212),LEFT(G211,FIND("§",SUBSTITUTE(H211," ","§",LEN(H211)-LEN(SUBSTITUTE(H211," ",""))))-1))))</f>
        <v/>
      </c>
      <c r="G211" s="59" t="str">
        <f t="shared" si="11"/>
        <v/>
      </c>
      <c r="H211" s="59" t="str">
        <f>IF(OR(G211="",G211=0,G211="0"),"",LEFT(G211,C212+1))</f>
        <v/>
      </c>
      <c r="I211" s="59"/>
      <c r="J211" s="142"/>
      <c r="K211" s="117" t="str">
        <f>IF(LEN(TRIM(L211))&gt;0,MAX(K13:K210)+1,"")</f>
        <v/>
      </c>
      <c r="L211" s="146"/>
      <c r="M211" s="142"/>
      <c r="N211" s="243"/>
      <c r="X211" s="3">
        <v>1</v>
      </c>
    </row>
    <row r="212" spans="2:24" ht="15.75">
      <c r="B212" s="286"/>
      <c r="C212" s="121">
        <f>C11</f>
        <v>120</v>
      </c>
      <c r="D212" s="59" t="str" cm="1">
        <f t="array" ref="D212">IF(ROW()=ROW(D210),C213,INDEX(E210:E223,ROW()-ROW(D210)))</f>
        <v/>
      </c>
      <c r="E212" s="114" t="str">
        <f>IF(OR(D212="",C212="",C212&lt;=0,F212=""),"",TRIM(MID(D212,LEN(F212)+1+IF(MID(D212,LEN(F212)+1,1)=" ",1,0),99999)))</f>
        <v/>
      </c>
      <c r="F212" s="59" t="str">
        <f>IF(OR(G212="",G212=0,G212="0"),"",IF(LEN(G212)&lt;=C212,G212,IF(LEN(SUBSTITUTE(H212," ",""))=C212+1,LEFT(G212,C212),LEFT(G212,FIND("§",SUBSTITUTE(H212," ","§",LEN(H212)-LEN(SUBSTITUTE(H212," ",""))))-1))))</f>
        <v/>
      </c>
      <c r="G212" s="59" t="str">
        <f t="shared" si="11"/>
        <v/>
      </c>
      <c r="H212" s="59" t="str">
        <f>IF(OR(G212="",G212=0,G212="0"),"",LEFT(G212,C212+1))</f>
        <v/>
      </c>
      <c r="I212" s="59"/>
      <c r="J212" s="142"/>
      <c r="K212" s="117" t="str">
        <f>IF(LEN(TRIM(L212))&gt;0,MAX(K13:K211)+1,"")</f>
        <v/>
      </c>
      <c r="L212" s="146"/>
      <c r="M212" s="142"/>
      <c r="N212" s="243"/>
      <c r="X212" s="3">
        <v>1</v>
      </c>
    </row>
    <row r="213" spans="2:24" ht="15.75">
      <c r="B213" s="286"/>
      <c r="C213" s="70" t="str">
        <f>IF(UPPER(TRIM(C12))="X",C217,C211)</f>
        <v/>
      </c>
      <c r="D213" s="59" t="str" cm="1">
        <f t="array" ref="D213">IF(ROW()=ROW(D210),C213,INDEX(E210:E223,ROW()-ROW(D210)))</f>
        <v/>
      </c>
      <c r="E213" s="114" t="str">
        <f>IF(OR(D213="",C212="",C212&lt;=0,F213=""),"",TRIM(MID(D213,LEN(F213)+1+IF(MID(D213,LEN(F213)+1,1)=" ",1,0),99999)))</f>
        <v/>
      </c>
      <c r="F213" s="59" t="str">
        <f>IF(OR(G213="",G213=0,G213="0"),"",IF(LEN(G213)&lt;=C212,G213,IF(LEN(SUBSTITUTE(H213," ",""))=C212+1,LEFT(G213,C212),LEFT(G213,FIND("§",SUBSTITUTE(H213," ","§",LEN(H213)-LEN(SUBSTITUTE(H213," ",""))))-1))))</f>
        <v/>
      </c>
      <c r="G213" s="59" t="str">
        <f t="shared" si="11"/>
        <v/>
      </c>
      <c r="H213" s="59" t="str">
        <f>IF(OR(G213="",G213=0,G213="0"),"",LEFT(G213,C212+1))</f>
        <v/>
      </c>
      <c r="I213" s="59"/>
      <c r="J213" s="142"/>
      <c r="K213" s="117" t="str">
        <f>IF(LEN(TRIM(L213))&gt;0,MAX(K13:K212)+1,"")</f>
        <v/>
      </c>
      <c r="L213" s="146"/>
      <c r="M213" s="142"/>
      <c r="N213" s="243"/>
      <c r="X213" s="3">
        <v>1</v>
      </c>
    </row>
    <row r="214" spans="2:24" ht="15.75">
      <c r="B214" s="286"/>
      <c r="C214" s="123" t="str">
        <f>TRIM(SUBSTITUTE(SUBSTITUTE(SUBSTITUTE(SUBSTITUTE(SUBSTITUTE(SUBSTITUTE(SUBSTITUTE(SUBSTITUTE(SUBSTITUTE(SUBSTITUTE(C211,","," "),";"," "),":"," "),"!"," "),"?"," "),"…"," "),"»"," "),"«"," "),"/"," "),"."," "))</f>
        <v/>
      </c>
      <c r="D214" s="59" t="str" cm="1">
        <f t="array" ref="D214">IF(ROW()=ROW(D210),C213,INDEX(E210:E223,ROW()-ROW(D210)))</f>
        <v/>
      </c>
      <c r="E214" s="114" t="str">
        <f>IF(OR(D214="",C212="",C212&lt;=0,F214=""),"",TRIM(MID(D214,LEN(F214)+1+IF(MID(D214,LEN(F214)+1,1)=" ",1,0),99999)))</f>
        <v/>
      </c>
      <c r="F214" s="59" t="str">
        <f>IF(OR(G214="",G214=0,G214="0"),"",IF(LEN(G214)&lt;=C212,G214,IF(LEN(SUBSTITUTE(H214," ",""))=C212+1,LEFT(G214,C212),LEFT(G214,FIND("§",SUBSTITUTE(H214," ","§",LEN(H214)-LEN(SUBSTITUTE(H214," ",""))))-1))))</f>
        <v/>
      </c>
      <c r="G214" s="59" t="str">
        <f t="shared" si="11"/>
        <v/>
      </c>
      <c r="H214" s="59" t="str">
        <f>IF(OR(G214="",G214=0,G214="0"),"",LEFT(G214,C212+1))</f>
        <v/>
      </c>
      <c r="I214" s="59"/>
      <c r="J214" s="142"/>
      <c r="K214" s="117" t="str">
        <f>IF(LEN(TRIM(L214))&gt;0,MAX(K13:K213)+1,"")</f>
        <v/>
      </c>
      <c r="L214" s="146"/>
      <c r="M214" s="142"/>
      <c r="N214" s="243"/>
      <c r="X214" s="3">
        <v>1</v>
      </c>
    </row>
    <row r="215" spans="2:24" ht="15.75">
      <c r="B215" s="286"/>
      <c r="C215" s="59" t="str">
        <f>TRIM(SUBSTITUTE(SUBSTITUTE(SUBSTITUTE(SUBSTITUTE(SUBSTITUTE(SUBSTITUTE(SUBSTITUTE(SUBSTITUTE(C214,"("," "),")"," "),CHAR(34)," "),"-"," "),"_"," "),"&lt;"," "),"&gt;"," "),"="," "))</f>
        <v/>
      </c>
      <c r="D215" s="59" t="str" cm="1">
        <f t="array" ref="D215">IF(ROW()=ROW(D210),C213,INDEX(E210:E223,ROW()-ROW(D210)))</f>
        <v/>
      </c>
      <c r="E215" s="114" t="str">
        <f>IF(OR(D215="",C212="",C212&lt;=0,F215=""),"",TRIM(MID(D215,LEN(F215)+1+IF(MID(D215,LEN(F215)+1,1)=" ",1,0),99999)))</f>
        <v/>
      </c>
      <c r="F215" s="59" t="str">
        <f>IF(OR(G215="",G215=0,G215="0"),"",IF(LEN(G215)&lt;=C212,G215,IF(LEN(SUBSTITUTE(H215," ",""))=C212+1,LEFT(G215,C212),LEFT(G215,FIND("§",SUBSTITUTE(H215," ","§",LEN(H215)-LEN(SUBSTITUTE(H215," ",""))))-1))))</f>
        <v/>
      </c>
      <c r="G215" s="59" t="str">
        <f t="shared" si="11"/>
        <v/>
      </c>
      <c r="H215" s="59" t="str">
        <f>IF(OR(G215="",G215=0,G215="0"),"",LEFT(G215,C212+1))</f>
        <v/>
      </c>
      <c r="I215" s="59"/>
      <c r="J215" s="142"/>
      <c r="K215" s="117" t="str">
        <f>IF(LEN(TRIM(L215))&gt;0,MAX(K13:K214)+1,"")</f>
        <v/>
      </c>
      <c r="L215" s="146"/>
      <c r="M215" s="142"/>
      <c r="N215" s="243"/>
      <c r="X215" s="3">
        <v>1</v>
      </c>
    </row>
    <row r="216" spans="2:24" ht="15.75">
      <c r="B216" s="286"/>
      <c r="C216" s="70" t="str">
        <f>TRIM(SUBSTITUTE(SUBSTITUTE(SUBSTITUTE(SUBSTITUTE(C215,"►"," "),"▼"," "),"▲"," "),"◄"," "))</f>
        <v/>
      </c>
      <c r="D216" s="59" t="str" cm="1">
        <f t="array" ref="D216">IF(ROW()=ROW(D210),C213,INDEX(E210:E223,ROW()-ROW(D210)))</f>
        <v/>
      </c>
      <c r="E216" s="114" t="str">
        <f>IF(OR(D216="",C212="",C212&lt;=0,F216=""),"",TRIM(MID(D216,LEN(F216)+1+IF(MID(D216,LEN(F216)+1,1)=" ",1,0),99999)))</f>
        <v/>
      </c>
      <c r="F216" s="59" t="str">
        <f>IF(OR(G216="",G216=0,G216="0"),"",IF(LEN(G216)&lt;=C212,G216,IF(LEN(SUBSTITUTE(H216," ",""))=C212+1,LEFT(G216,C212),LEFT(G216,FIND("§",SUBSTITUTE(H216," ","§",LEN(H216)-LEN(SUBSTITUTE(H216," ",""))))-1))))</f>
        <v/>
      </c>
      <c r="G216" s="59" t="str">
        <f t="shared" si="11"/>
        <v/>
      </c>
      <c r="H216" s="59" t="str">
        <f>IF(OR(G216="",G216=0,G216="0"),"",LEFT(G216,C212+1))</f>
        <v/>
      </c>
      <c r="I216" s="59"/>
      <c r="J216" s="142"/>
      <c r="K216" s="117" t="str">
        <f>IF(LEN(TRIM(L216))&gt;0,MAX(K13:K215)+1,"")</f>
        <v/>
      </c>
      <c r="L216" s="146"/>
      <c r="M216" s="142"/>
      <c r="N216" s="243"/>
      <c r="X216" s="3">
        <v>1</v>
      </c>
    </row>
    <row r="217" spans="2:24" ht="15.75">
      <c r="B217" s="286"/>
      <c r="C217" s="70" t="str">
        <f>TRIM(SUBSTITUTE(SUBSTITUTE(C216,"“"," "),"”"," "))</f>
        <v/>
      </c>
      <c r="D217" s="59" t="str" cm="1">
        <f t="array" ref="D217">IF(ROW()=ROW(D210),C213,INDEX(E210:E223,ROW()-ROW(D210)))</f>
        <v/>
      </c>
      <c r="E217" s="114" t="str">
        <f>IF(OR(D217="",C212="",C212&lt;=0,F217=""),"",TRIM(MID(D217,LEN(F217)+1+IF(MID(D217,LEN(F217)+1,1)=" ",1,0),99999)))</f>
        <v/>
      </c>
      <c r="F217" s="59" t="str">
        <f>IF(OR(G217="",G217=0,G217="0"),"",IF(LEN(G217)&lt;=C212,G217,IF(LEN(SUBSTITUTE(H217," ",""))=C212+1,LEFT(G217,C212),LEFT(G217,FIND("§",SUBSTITUTE(H217," ","§",LEN(H217)-LEN(SUBSTITUTE(H217," ",""))))-1))))</f>
        <v/>
      </c>
      <c r="G217" s="59" t="str">
        <f t="shared" si="11"/>
        <v/>
      </c>
      <c r="H217" s="59" t="str">
        <f>IF(OR(G217="",G217=0,G217="0"),"",LEFT(G217,C212+1))</f>
        <v/>
      </c>
      <c r="I217" s="59"/>
      <c r="J217" s="142"/>
      <c r="K217" s="117" t="str">
        <f>IF(LEN(TRIM(L217))&gt;0,MAX(K13:K216)+1,"")</f>
        <v/>
      </c>
      <c r="L217" s="146"/>
      <c r="M217" s="142"/>
      <c r="N217" s="243"/>
      <c r="X217" s="3">
        <v>1</v>
      </c>
    </row>
    <row r="218" spans="2:24" ht="15.75">
      <c r="B218" s="286"/>
      <c r="C218" s="70"/>
      <c r="D218" s="59" t="str" cm="1">
        <f t="array" ref="D218">IF(ROW()=ROW(D210),C213,INDEX(E210:E223,ROW()-ROW(D210)))</f>
        <v/>
      </c>
      <c r="E218" s="114" t="str">
        <f>IF(OR(D218="",C212="",C212&lt;=0,F218=""),"",TRIM(MID(D218,LEN(F218)+1+IF(MID(D218,LEN(F218)+1,1)=" ",1,0),99999)))</f>
        <v/>
      </c>
      <c r="F218" s="59" t="str">
        <f>IF(OR(G218="",G218=0,G218="0"),"",IF(LEN(G218)&lt;=C212,G218,IF(LEN(SUBSTITUTE(H218," ",""))=C212+1,LEFT(G218,C212),LEFT(G218,FIND("§",SUBSTITUTE(H218," ","§",LEN(H218)-LEN(SUBSTITUTE(H218," ",""))))-1))))</f>
        <v/>
      </c>
      <c r="G218" s="59" t="str">
        <f t="shared" si="11"/>
        <v/>
      </c>
      <c r="H218" s="59" t="str">
        <f>IF(OR(G218="",G218=0,G218="0"),"",LEFT(G218,C212+1))</f>
        <v/>
      </c>
      <c r="I218" s="59"/>
      <c r="J218" s="142"/>
      <c r="K218" s="117" t="str">
        <f>IF(LEN(TRIM(L218))&gt;0,MAX(K13:K217)+1,"")</f>
        <v/>
      </c>
      <c r="L218" s="146"/>
      <c r="M218" s="142"/>
      <c r="N218" s="243"/>
      <c r="X218" s="3">
        <v>1</v>
      </c>
    </row>
    <row r="219" spans="2:24" ht="15.75">
      <c r="B219" s="286"/>
      <c r="C219" s="70"/>
      <c r="D219" s="59" t="str" cm="1">
        <f t="array" ref="D219">IF(ROW()=ROW(D210),C213,INDEX(E210:E223,ROW()-ROW(D210)))</f>
        <v/>
      </c>
      <c r="E219" s="114" t="str">
        <f>IF(OR(D219="",C212="",C212&lt;=0,F219=""),"",TRIM(MID(D219,LEN(F219)+1+IF(MID(D219,LEN(F219)+1,1)=" ",1,0),99999)))</f>
        <v/>
      </c>
      <c r="F219" s="59" t="str">
        <f>IF(OR(G219="",G219=0,G219="0"),"",IF(LEN(G219)&lt;=C212,G219,IF(LEN(SUBSTITUTE(H219," ",""))=C212+1,LEFT(G219,C212),LEFT(G219,FIND("§",SUBSTITUTE(H219," ","§",LEN(H219)-LEN(SUBSTITUTE(H219," ",""))))-1))))</f>
        <v/>
      </c>
      <c r="G219" s="59" t="str">
        <f t="shared" si="11"/>
        <v/>
      </c>
      <c r="H219" s="59" t="str">
        <f>IF(OR(G219="",G219=0,G219="0"),"",LEFT(G219,C212+1))</f>
        <v/>
      </c>
      <c r="I219" s="59"/>
      <c r="J219" s="142"/>
      <c r="K219" s="117" t="str">
        <f>IF(LEN(TRIM(L219))&gt;0,MAX(K13:K218)+1,"")</f>
        <v/>
      </c>
      <c r="L219" s="146"/>
      <c r="M219" s="142"/>
      <c r="N219" s="243"/>
      <c r="X219" s="3">
        <v>1</v>
      </c>
    </row>
    <row r="220" spans="2:24" ht="15.75">
      <c r="B220" s="286"/>
      <c r="C220" s="70"/>
      <c r="D220" s="59" t="str" cm="1">
        <f t="array" ref="D220">IF(ROW()=ROW(D210),C213,INDEX(E210:E223,ROW()-ROW(D210)))</f>
        <v/>
      </c>
      <c r="E220" s="114" t="str">
        <f>IF(OR(D220="",C212="",C212&lt;=0,F220=""),"",TRIM(MID(D220,LEN(F220)+1+IF(MID(D220,LEN(F220)+1,1)=" ",1,0),99999)))</f>
        <v/>
      </c>
      <c r="F220" s="59" t="str">
        <f>IF(OR(G220="",G220=0,G220="0"),"",IF(LEN(G220)&lt;=C212,G220,IF(LEN(SUBSTITUTE(H220," ",""))=C212+1,LEFT(G220,C212),LEFT(G220,FIND("§",SUBSTITUTE(H220," ","§",LEN(H220)-LEN(SUBSTITUTE(H220," ",""))))-1))))</f>
        <v/>
      </c>
      <c r="G220" s="59" t="str">
        <f t="shared" si="11"/>
        <v/>
      </c>
      <c r="H220" s="59" t="str">
        <f>IF(OR(G220="",G220=0,G220="0"),"",LEFT(G220,C212+1))</f>
        <v/>
      </c>
      <c r="I220" s="59"/>
      <c r="J220" s="142"/>
      <c r="K220" s="117" t="str">
        <f>IF(LEN(TRIM(L220))&gt;0,MAX(K13:K219)+1,"")</f>
        <v/>
      </c>
      <c r="L220" s="146"/>
      <c r="M220" s="142"/>
      <c r="N220" s="243"/>
      <c r="X220" s="3">
        <v>1</v>
      </c>
    </row>
    <row r="221" spans="2:24" ht="15.75">
      <c r="B221" s="286"/>
      <c r="C221" s="70"/>
      <c r="D221" s="59" t="str" cm="1">
        <f t="array" ref="D221">IF(ROW()=ROW(D210),C213,INDEX(E210:E223,ROW()-ROW(D210)))</f>
        <v/>
      </c>
      <c r="E221" s="114" t="str">
        <f>IF(OR(D221="",C212="",C212&lt;=0,F221=""),"",TRIM(MID(D221,LEN(F221)+1+IF(MID(D221,LEN(F221)+1,1)=" ",1,0),99999)))</f>
        <v/>
      </c>
      <c r="F221" s="59" t="str">
        <f>IF(OR(G221="",G221=0,G221="0"),"",IF(LEN(G221)&lt;=C212,G221,IF(LEN(SUBSTITUTE(H221," ",""))=C212+1,LEFT(G221,C212),LEFT(G221,FIND("§",SUBSTITUTE(H221," ","§",LEN(H221)-LEN(SUBSTITUTE(H221," ",""))))-1))))</f>
        <v/>
      </c>
      <c r="G221" s="59" t="str">
        <f t="shared" si="11"/>
        <v/>
      </c>
      <c r="H221" s="59" t="str">
        <f>IF(OR(G221="",G221=0,G221="0"),"",LEFT(G221,C212+1))</f>
        <v/>
      </c>
      <c r="I221" s="59"/>
      <c r="J221" s="142"/>
      <c r="K221" s="117" t="str">
        <f>IF(LEN(TRIM(L221))&gt;0,MAX(K13:K220)+1,"")</f>
        <v/>
      </c>
      <c r="L221" s="146"/>
      <c r="M221" s="142"/>
      <c r="N221" s="243"/>
      <c r="X221" s="3">
        <v>1</v>
      </c>
    </row>
    <row r="222" spans="2:24" ht="15.75">
      <c r="B222" s="286"/>
      <c r="C222" s="70"/>
      <c r="D222" s="59" t="str" cm="1">
        <f t="array" ref="D222">IF(ROW()=ROW(D210),C213,INDEX(E210:E223,ROW()-ROW(D210)))</f>
        <v/>
      </c>
      <c r="E222" s="114" t="str">
        <f>IF(OR(D222="",C212="",C212&lt;=0,F222=""),"",TRIM(MID(D222,LEN(F222)+1+IF(MID(D222,LEN(F222)+1,1)=" ",1,0),99999)))</f>
        <v/>
      </c>
      <c r="F222" s="59" t="str">
        <f>IF(OR(G222="",G222=0,G222="0"),"",IF(LEN(G222)&lt;=C212,G222,IF(LEN(SUBSTITUTE(H222," ",""))=C212+1,LEFT(G222,C212),LEFT(G222,FIND("§",SUBSTITUTE(H222," ","§",LEN(H222)-LEN(SUBSTITUTE(H222," ",""))))-1))))</f>
        <v/>
      </c>
      <c r="G222" s="59" t="str">
        <f t="shared" si="11"/>
        <v/>
      </c>
      <c r="H222" s="59" t="str">
        <f>IF(OR(G222="",G222=0,G222="0"),"",LEFT(G222,C212+1))</f>
        <v/>
      </c>
      <c r="I222" s="59"/>
      <c r="J222" s="142"/>
      <c r="K222" s="117" t="str">
        <f>IF(LEN(TRIM(L222))&gt;0,MAX(K13:K221)+1,"")</f>
        <v/>
      </c>
      <c r="L222" s="146"/>
      <c r="M222" s="142"/>
      <c r="N222" s="243"/>
      <c r="X222" s="3">
        <v>1</v>
      </c>
    </row>
    <row r="223" spans="2:24" ht="15.75">
      <c r="B223" s="286"/>
      <c r="C223" s="70"/>
      <c r="D223" s="59" t="str" cm="1">
        <f t="array" ref="D223">IF(ROW()=ROW(D210),C213,INDEX(E210:E223,ROW()-ROW(D210)))</f>
        <v/>
      </c>
      <c r="E223" s="114" t="str">
        <f>IF(OR(D223="",C212="",C212&lt;=0,F223=""),"",TRIM(MID(D223,LEN(F223)+1+IF(MID(D223,LEN(F223)+1,1)=" ",1,0),99999)))</f>
        <v/>
      </c>
      <c r="F223" s="59" t="str">
        <f>IF(OR(G223="",G223=0,G223="0"),"",IF(LEN(G223)&lt;=C212,G223,IF(LEN(SUBSTITUTE(H223," ",""))=C212+1,LEFT(G223,C212),LEFT(G223,FIND("§",SUBSTITUTE(H223," ","§",LEN(H223)-LEN(SUBSTITUTE(H223," ",""))))-1))))</f>
        <v/>
      </c>
      <c r="G223" s="59" t="str">
        <f t="shared" si="11"/>
        <v/>
      </c>
      <c r="H223" s="59" t="str">
        <f>IF(OR(G223="",G223=0,G223="0"),"",LEFT(G223,C212+1))</f>
        <v/>
      </c>
      <c r="I223" s="59"/>
      <c r="J223" s="142"/>
      <c r="K223" s="117" t="str">
        <f>IF(LEN(TRIM(L223))&gt;0,MAX(K13:K222)+1,"")</f>
        <v/>
      </c>
      <c r="L223" s="146"/>
      <c r="M223" s="142"/>
      <c r="N223" s="243"/>
      <c r="X223" s="3">
        <v>1</v>
      </c>
    </row>
    <row r="224" spans="2:24" ht="15.75">
      <c r="B224" s="286"/>
      <c r="C224" s="113" t="str">
        <f>IF(TRIM(SUBSTITUTE(J29,CHAR(160),""))="","",J29)</f>
        <v/>
      </c>
      <c r="D224" s="59" t="str" cm="1">
        <f t="array" ref="D224">IF(ROW()=ROW(D224),C227,INDEX(E224:E237,ROW()-ROW(D224)))</f>
        <v/>
      </c>
      <c r="E224" s="114" t="str">
        <f>IF(OR(D224="",C226="",C226&lt;=0,F224=""),"",TRIM(MID(D224,LEN(F224)+1+IF(MID(D224,LEN(F224)+1,1)=" ",1,0),99999)))</f>
        <v/>
      </c>
      <c r="F224" s="59" t="str">
        <f>IF(OR(G224="",G224=0,G224="0"),"",IF(LEN(G224)&lt;=C226,G224,IF(LEN(SUBSTITUTE(H224," ",""))=C226+1,LEFT(G224,C226),LEFT(G224,FIND("§",SUBSTITUTE(H224," ","§",LEN(H224)-LEN(SUBSTITUTE(H224," ",""))))-1))))</f>
        <v/>
      </c>
      <c r="G224" s="59" t="str">
        <f t="shared" si="11"/>
        <v/>
      </c>
      <c r="H224" s="59" t="str">
        <f>IF(OR(G224="",G224=0,G224="0"),"",LEFT(G224,C226+1))</f>
        <v/>
      </c>
      <c r="I224" s="59"/>
      <c r="J224" s="142"/>
      <c r="K224" s="117" t="str">
        <f>IF(LEN(TRIM(L224))&gt;0,MAX(K13:K223)+1,"")</f>
        <v/>
      </c>
      <c r="L224" s="146"/>
      <c r="M224" s="142"/>
      <c r="N224" s="243"/>
      <c r="X224" s="3">
        <v>1</v>
      </c>
    </row>
    <row r="225" spans="2:24" ht="15.75">
      <c r="B225" s="286"/>
      <c r="C225" s="70" t="str">
        <f>TRIM(SUBSTITUTE(SUBSTITUTE(SUBSTITUTE(SUBSTITUTE(SUBSTITUTE(SUBSTITUTE(SUBSTITUTE(SUBSTITUTE(SUBSTITUTE(CLEAN(IF(OR(LEFT(C224,1)="-",LEFT(C224,1)="="),MID(C224,2,99999),C224)),"—","-"),"–","-"),CHAR(160)," "),CHAR(9)," "),CHAR(13)," "),CHAR(10)," ")," "," ")," "," ")," "," "))</f>
        <v/>
      </c>
      <c r="D225" s="59" t="str" cm="1">
        <f t="array" ref="D225">IF(ROW()=ROW(D224),C227,INDEX(E224:E237,ROW()-ROW(D224)))</f>
        <v/>
      </c>
      <c r="E225" s="114" t="str">
        <f>IF(OR(D225="",C226="",C226&lt;=0,F225=""),"",TRIM(MID(D225,LEN(F225)+1+IF(MID(D225,LEN(F225)+1,1)=" ",1,0),99999)))</f>
        <v/>
      </c>
      <c r="F225" s="59" t="str">
        <f>IF(OR(G225="",G225=0,G225="0"),"",IF(LEN(G225)&lt;=C226,G225,IF(LEN(SUBSTITUTE(H225," ",""))=C226+1,LEFT(G225,C226),LEFT(G225,FIND("§",SUBSTITUTE(H225," ","§",LEN(H225)-LEN(SUBSTITUTE(H225," ",""))))-1))))</f>
        <v/>
      </c>
      <c r="G225" s="59" t="str">
        <f t="shared" si="11"/>
        <v/>
      </c>
      <c r="H225" s="59" t="str">
        <f>IF(OR(G225="",G225=0,G225="0"),"",LEFT(G225,C226+1))</f>
        <v/>
      </c>
      <c r="I225" s="59"/>
      <c r="J225" s="142"/>
      <c r="K225" s="117" t="str">
        <f>IF(LEN(TRIM(L225))&gt;0,MAX(K13:K224)+1,"")</f>
        <v/>
      </c>
      <c r="L225" s="146"/>
      <c r="M225" s="142"/>
      <c r="N225" s="243"/>
      <c r="X225" s="3">
        <v>1</v>
      </c>
    </row>
    <row r="226" spans="2:24" ht="15.75">
      <c r="B226" s="286"/>
      <c r="C226" s="121">
        <f>C11</f>
        <v>120</v>
      </c>
      <c r="D226" s="59" t="str" cm="1">
        <f t="array" ref="D226">IF(ROW()=ROW(D224),C227,INDEX(E224:E237,ROW()-ROW(D224)))</f>
        <v/>
      </c>
      <c r="E226" s="114" t="str">
        <f>IF(OR(D226="",C226="",C226&lt;=0,F226=""),"",TRIM(MID(D226,LEN(F226)+1+IF(MID(D226,LEN(F226)+1,1)=" ",1,0),99999)))</f>
        <v/>
      </c>
      <c r="F226" s="59" t="str">
        <f>IF(OR(G226="",G226=0,G226="0"),"",IF(LEN(G226)&lt;=C226,G226,IF(LEN(SUBSTITUTE(H226," ",""))=C226+1,LEFT(G226,C226),LEFT(G226,FIND("§",SUBSTITUTE(H226," ","§",LEN(H226)-LEN(SUBSTITUTE(H226," ",""))))-1))))</f>
        <v/>
      </c>
      <c r="G226" s="59" t="str">
        <f t="shared" si="11"/>
        <v/>
      </c>
      <c r="H226" s="59" t="str">
        <f>IF(OR(G226="",G226=0,G226="0"),"",LEFT(G226,C226+1))</f>
        <v/>
      </c>
      <c r="I226" s="59"/>
      <c r="J226" s="142"/>
      <c r="K226" s="117" t="str">
        <f>IF(LEN(TRIM(L226))&gt;0,MAX(K13:K225)+1,"")</f>
        <v/>
      </c>
      <c r="L226" s="146"/>
      <c r="M226" s="142"/>
      <c r="N226" s="243"/>
      <c r="X226" s="3">
        <v>1</v>
      </c>
    </row>
    <row r="227" spans="2:24" ht="15.75">
      <c r="B227" s="286"/>
      <c r="C227" s="70" t="str">
        <f>IF(UPPER(TRIM(C12))="X",C231,C225)</f>
        <v/>
      </c>
      <c r="D227" s="59" t="str" cm="1">
        <f t="array" ref="D227">IF(ROW()=ROW(D224),C227,INDEX(E224:E237,ROW()-ROW(D224)))</f>
        <v/>
      </c>
      <c r="E227" s="114" t="str">
        <f>IF(OR(D227="",C226="",C226&lt;=0,F227=""),"",TRIM(MID(D227,LEN(F227)+1+IF(MID(D227,LEN(F227)+1,1)=" ",1,0),99999)))</f>
        <v/>
      </c>
      <c r="F227" s="59" t="str">
        <f>IF(OR(G227="",G227=0,G227="0"),"",IF(LEN(G227)&lt;=C226,G227,IF(LEN(SUBSTITUTE(H227," ",""))=C226+1,LEFT(G227,C226),LEFT(G227,FIND("§",SUBSTITUTE(H227," ","§",LEN(H227)-LEN(SUBSTITUTE(H227," ",""))))-1))))</f>
        <v/>
      </c>
      <c r="G227" s="59" t="str">
        <f t="shared" si="11"/>
        <v/>
      </c>
      <c r="H227" s="59" t="str">
        <f>IF(OR(G227="",G227=0,G227="0"),"",LEFT(G227,C226+1))</f>
        <v/>
      </c>
      <c r="I227" s="59"/>
      <c r="J227" s="142"/>
      <c r="K227" s="117" t="str">
        <f>IF(LEN(TRIM(L227))&gt;0,MAX(K13:K226)+1,"")</f>
        <v/>
      </c>
      <c r="L227" s="146"/>
      <c r="M227" s="142"/>
      <c r="N227" s="243"/>
      <c r="X227" s="3">
        <v>1</v>
      </c>
    </row>
    <row r="228" spans="2:24" ht="15.75">
      <c r="B228" s="286"/>
      <c r="C228" s="123" t="str">
        <f>TRIM(SUBSTITUTE(SUBSTITUTE(SUBSTITUTE(SUBSTITUTE(SUBSTITUTE(SUBSTITUTE(SUBSTITUTE(SUBSTITUTE(SUBSTITUTE(SUBSTITUTE(C225,","," "),";"," "),":"," "),"!"," "),"?"," "),"…"," "),"»"," "),"«"," "),"/"," "),"."," "))</f>
        <v/>
      </c>
      <c r="D228" s="59" t="str" cm="1">
        <f t="array" ref="D228">IF(ROW()=ROW(D224),C227,INDEX(E224:E237,ROW()-ROW(D224)))</f>
        <v/>
      </c>
      <c r="E228" s="114" t="str">
        <f>IF(OR(D228="",C226="",C226&lt;=0,F228=""),"",TRIM(MID(D228,LEN(F228)+1+IF(MID(D228,LEN(F228)+1,1)=" ",1,0),99999)))</f>
        <v/>
      </c>
      <c r="F228" s="59" t="str">
        <f>IF(OR(G228="",G228=0,G228="0"),"",IF(LEN(G228)&lt;=C226,G228,IF(LEN(SUBSTITUTE(H228," ",""))=C226+1,LEFT(G228,C226),LEFT(G228,FIND("§",SUBSTITUTE(H228," ","§",LEN(H228)-LEN(SUBSTITUTE(H228," ",""))))-1))))</f>
        <v/>
      </c>
      <c r="G228" s="59" t="str">
        <f t="shared" si="11"/>
        <v/>
      </c>
      <c r="H228" s="59" t="str">
        <f>IF(OR(G228="",G228=0,G228="0"),"",LEFT(G228,C226+1))</f>
        <v/>
      </c>
      <c r="I228" s="59"/>
      <c r="J228" s="142"/>
      <c r="K228" s="117" t="str">
        <f>IF(LEN(TRIM(L228))&gt;0,MAX(K13:K227)+1,"")</f>
        <v/>
      </c>
      <c r="L228" s="146"/>
      <c r="M228" s="142"/>
      <c r="N228" s="243"/>
      <c r="X228" s="3">
        <v>1</v>
      </c>
    </row>
    <row r="229" spans="2:24" ht="15.75">
      <c r="B229" s="286"/>
      <c r="C229" s="59" t="str">
        <f>TRIM(SUBSTITUTE(SUBSTITUTE(SUBSTITUTE(SUBSTITUTE(SUBSTITUTE(SUBSTITUTE(SUBSTITUTE(SUBSTITUTE(C228,"("," "),")"," "),CHAR(34)," "),"-"," "),"_"," "),"&lt;"," "),"&gt;"," "),"="," "))</f>
        <v/>
      </c>
      <c r="D229" s="59" t="str" cm="1">
        <f t="array" ref="D229">IF(ROW()=ROW(D224),C227,INDEX(E224:E237,ROW()-ROW(D224)))</f>
        <v/>
      </c>
      <c r="E229" s="114" t="str">
        <f>IF(OR(D229="",C226="",C226&lt;=0,F229=""),"",TRIM(MID(D229,LEN(F229)+1+IF(MID(D229,LEN(F229)+1,1)=" ",1,0),99999)))</f>
        <v/>
      </c>
      <c r="F229" s="59" t="str">
        <f>IF(OR(G229="",G229=0,G229="0"),"",IF(LEN(G229)&lt;=C226,G229,IF(LEN(SUBSTITUTE(H229," ",""))=C226+1,LEFT(G229,C226),LEFT(G229,FIND("§",SUBSTITUTE(H229," ","§",LEN(H229)-LEN(SUBSTITUTE(H229," ",""))))-1))))</f>
        <v/>
      </c>
      <c r="G229" s="59" t="str">
        <f t="shared" si="11"/>
        <v/>
      </c>
      <c r="H229" s="59" t="str">
        <f>IF(OR(G229="",G229=0,G229="0"),"",LEFT(G229,C226+1))</f>
        <v/>
      </c>
      <c r="I229" s="59"/>
      <c r="J229" s="142"/>
      <c r="K229" s="117" t="str">
        <f>IF(LEN(TRIM(L229))&gt;0,MAX(K13:K228)+1,"")</f>
        <v/>
      </c>
      <c r="L229" s="146"/>
      <c r="M229" s="142"/>
      <c r="N229" s="243"/>
      <c r="X229" s="3">
        <v>1</v>
      </c>
    </row>
    <row r="230" spans="2:24" ht="15.75">
      <c r="B230" s="286"/>
      <c r="C230" s="70" t="str">
        <f>TRIM(SUBSTITUTE(SUBSTITUTE(SUBSTITUTE(SUBSTITUTE(C229,"►"," "),"▼"," "),"▲"," "),"◄"," "))</f>
        <v/>
      </c>
      <c r="D230" s="59" t="str" cm="1">
        <f t="array" ref="D230">IF(ROW()=ROW(D224),C227,INDEX(E224:E237,ROW()-ROW(D224)))</f>
        <v/>
      </c>
      <c r="E230" s="114" t="str">
        <f>IF(OR(D230="",C226="",C226&lt;=0,F230=""),"",TRIM(MID(D230,LEN(F230)+1+IF(MID(D230,LEN(F230)+1,1)=" ",1,0),99999)))</f>
        <v/>
      </c>
      <c r="F230" s="59" t="str">
        <f>IF(OR(G230="",G230=0,G230="0"),"",IF(LEN(G230)&lt;=C226,G230,IF(LEN(SUBSTITUTE(H230," ",""))=C226+1,LEFT(G230,C226),LEFT(G230,FIND("§",SUBSTITUTE(H230," ","§",LEN(H230)-LEN(SUBSTITUTE(H230," ",""))))-1))))</f>
        <v/>
      </c>
      <c r="G230" s="59" t="str">
        <f t="shared" si="11"/>
        <v/>
      </c>
      <c r="H230" s="59" t="str">
        <f>IF(OR(G230="",G230=0,G230="0"),"",LEFT(G230,C226+1))</f>
        <v/>
      </c>
      <c r="I230" s="59"/>
      <c r="J230" s="142"/>
      <c r="K230" s="117" t="str">
        <f>IF(LEN(TRIM(L230))&gt;0,MAX(K13:K229)+1,"")</f>
        <v/>
      </c>
      <c r="L230" s="146"/>
      <c r="M230" s="142"/>
      <c r="N230" s="243"/>
      <c r="X230" s="3">
        <v>1</v>
      </c>
    </row>
    <row r="231" spans="2:24" ht="15.75">
      <c r="B231" s="286"/>
      <c r="C231" s="70" t="str">
        <f>TRIM(SUBSTITUTE(SUBSTITUTE(C230,"“"," "),"”"," "))</f>
        <v/>
      </c>
      <c r="D231" s="59" t="str" cm="1">
        <f t="array" ref="D231">IF(ROW()=ROW(D224),C227,INDEX(E224:E237,ROW()-ROW(D224)))</f>
        <v/>
      </c>
      <c r="E231" s="114" t="str">
        <f>IF(OR(D231="",C226="",C226&lt;=0,F231=""),"",TRIM(MID(D231,LEN(F231)+1+IF(MID(D231,LEN(F231)+1,1)=" ",1,0),99999)))</f>
        <v/>
      </c>
      <c r="F231" s="59" t="str">
        <f>IF(OR(G231="",G231=0,G231="0"),"",IF(LEN(G231)&lt;=C226,G231,IF(LEN(SUBSTITUTE(H231," ",""))=C226+1,LEFT(G231,C226),LEFT(G231,FIND("§",SUBSTITUTE(H231," ","§",LEN(H231)-LEN(SUBSTITUTE(H231," ",""))))-1))))</f>
        <v/>
      </c>
      <c r="G231" s="59" t="str">
        <f t="shared" si="11"/>
        <v/>
      </c>
      <c r="H231" s="59" t="str">
        <f>IF(OR(G231="",G231=0,G231="0"),"",LEFT(G231,C226+1))</f>
        <v/>
      </c>
      <c r="I231" s="59"/>
      <c r="J231" s="142"/>
      <c r="K231" s="117" t="str">
        <f>IF(LEN(TRIM(L231))&gt;0,MAX(K13:K230)+1,"")</f>
        <v/>
      </c>
      <c r="L231" s="146"/>
      <c r="M231" s="142"/>
      <c r="N231" s="243"/>
      <c r="X231" s="3">
        <v>1</v>
      </c>
    </row>
    <row r="232" spans="2:24" ht="15.75">
      <c r="B232" s="286"/>
      <c r="C232" s="70"/>
      <c r="D232" s="59" t="str" cm="1">
        <f t="array" ref="D232">IF(ROW()=ROW(D224),C227,INDEX(E224:E237,ROW()-ROW(D224)))</f>
        <v/>
      </c>
      <c r="E232" s="114" t="str">
        <f>IF(OR(D232="",C226="",C226&lt;=0,F232=""),"",TRIM(MID(D232,LEN(F232)+1+IF(MID(D232,LEN(F232)+1,1)=" ",1,0),99999)))</f>
        <v/>
      </c>
      <c r="F232" s="59" t="str">
        <f>IF(OR(G232="",G232=0,G232="0"),"",IF(LEN(G232)&lt;=C226,G232,IF(LEN(SUBSTITUTE(H232," ",""))=C226+1,LEFT(G232,C226),LEFT(G232,FIND("§",SUBSTITUTE(H232," ","§",LEN(H232)-LEN(SUBSTITUTE(H232," ",""))))-1))))</f>
        <v/>
      </c>
      <c r="G232" s="59" t="str">
        <f t="shared" si="11"/>
        <v/>
      </c>
      <c r="H232" s="59" t="str">
        <f>IF(OR(G232="",G232=0,G232="0"),"",LEFT(G232,C226+1))</f>
        <v/>
      </c>
      <c r="I232" s="59"/>
      <c r="J232" s="142"/>
      <c r="K232" s="117" t="str">
        <f>IF(LEN(TRIM(L232))&gt;0,MAX(K13:K231)+1,"")</f>
        <v/>
      </c>
      <c r="L232" s="146"/>
      <c r="M232" s="142"/>
      <c r="N232" s="243"/>
      <c r="X232" s="3">
        <v>1</v>
      </c>
    </row>
    <row r="233" spans="2:24" ht="15.75">
      <c r="B233" s="286"/>
      <c r="C233" s="70"/>
      <c r="D233" s="59" t="str" cm="1">
        <f t="array" ref="D233">IF(ROW()=ROW(D224),C227,INDEX(E224:E237,ROW()-ROW(D224)))</f>
        <v/>
      </c>
      <c r="E233" s="114" t="str">
        <f>IF(OR(D233="",C226="",C226&lt;=0,F233=""),"",TRIM(MID(D233,LEN(F233)+1+IF(MID(D233,LEN(F233)+1,1)=" ",1,0),99999)))</f>
        <v/>
      </c>
      <c r="F233" s="59" t="str">
        <f>IF(OR(G233="",G233=0,G233="0"),"",IF(LEN(G233)&lt;=C226,G233,IF(LEN(SUBSTITUTE(H233," ",""))=C226+1,LEFT(G233,C226),LEFT(G233,FIND("§",SUBSTITUTE(H233," ","§",LEN(H233)-LEN(SUBSTITUTE(H233," ",""))))-1))))</f>
        <v/>
      </c>
      <c r="G233" s="59" t="str">
        <f t="shared" si="11"/>
        <v/>
      </c>
      <c r="H233" s="59" t="str">
        <f>IF(OR(G233="",G233=0,G233="0"),"",LEFT(G233,C226+1))</f>
        <v/>
      </c>
      <c r="I233" s="59"/>
      <c r="J233" s="142"/>
      <c r="K233" s="117" t="str">
        <f>IF(LEN(TRIM(L233))&gt;0,MAX(K13:K232)+1,"")</f>
        <v/>
      </c>
      <c r="L233" s="146"/>
      <c r="M233" s="142"/>
      <c r="N233" s="243"/>
      <c r="X233" s="3">
        <v>1</v>
      </c>
    </row>
    <row r="234" spans="2:24" ht="15.75">
      <c r="B234" s="286"/>
      <c r="C234" s="70"/>
      <c r="D234" s="59" t="str" cm="1">
        <f t="array" ref="D234">IF(ROW()=ROW(D224),C227,INDEX(E224:E237,ROW()-ROW(D224)))</f>
        <v/>
      </c>
      <c r="E234" s="114" t="str">
        <f>IF(OR(D234="",C226="",C226&lt;=0,F234=""),"",TRIM(MID(D234,LEN(F234)+1+IF(MID(D234,LEN(F234)+1,1)=" ",1,0),99999)))</f>
        <v/>
      </c>
      <c r="F234" s="59" t="str">
        <f>IF(OR(G234="",G234=0,G234="0"),"",IF(LEN(G234)&lt;=C226,G234,IF(LEN(SUBSTITUTE(H234," ",""))=C226+1,LEFT(G234,C226),LEFT(G234,FIND("§",SUBSTITUTE(H234," ","§",LEN(H234)-LEN(SUBSTITUTE(H234," ",""))))-1))))</f>
        <v/>
      </c>
      <c r="G234" s="59" t="str">
        <f t="shared" si="11"/>
        <v/>
      </c>
      <c r="H234" s="59" t="str">
        <f>IF(OR(G234="",G234=0,G234="0"),"",LEFT(G234,C226+1))</f>
        <v/>
      </c>
      <c r="I234" s="59"/>
      <c r="J234" s="142"/>
      <c r="K234" s="117" t="str">
        <f>IF(LEN(TRIM(L234))&gt;0,MAX(K13:K233)+1,"")</f>
        <v/>
      </c>
      <c r="L234" s="146"/>
      <c r="M234" s="142"/>
      <c r="N234" s="243"/>
      <c r="X234" s="3">
        <v>1</v>
      </c>
    </row>
    <row r="235" spans="2:24" ht="15.75">
      <c r="B235" s="286"/>
      <c r="C235" s="70"/>
      <c r="D235" s="59" t="str" cm="1">
        <f t="array" ref="D235">IF(ROW()=ROW(D224),C227,INDEX(E224:E237,ROW()-ROW(D224)))</f>
        <v/>
      </c>
      <c r="E235" s="114" t="str">
        <f>IF(OR(D235="",C226="",C226&lt;=0,F235=""),"",TRIM(MID(D235,LEN(F235)+1+IF(MID(D235,LEN(F235)+1,1)=" ",1,0),99999)))</f>
        <v/>
      </c>
      <c r="F235" s="59" t="str">
        <f>IF(OR(G235="",G235=0,G235="0"),"",IF(LEN(G235)&lt;=C226,G235,IF(LEN(SUBSTITUTE(H235," ",""))=C226+1,LEFT(G235,C226),LEFT(G235,FIND("§",SUBSTITUTE(H235," ","§",LEN(H235)-LEN(SUBSTITUTE(H235," ",""))))-1))))</f>
        <v/>
      </c>
      <c r="G235" s="59" t="str">
        <f t="shared" si="11"/>
        <v/>
      </c>
      <c r="H235" s="59" t="str">
        <f>IF(OR(G235="",G235=0,G235="0"),"",LEFT(G235,C226+1))</f>
        <v/>
      </c>
      <c r="I235" s="59"/>
      <c r="J235" s="142"/>
      <c r="K235" s="117" t="str">
        <f>IF(LEN(TRIM(L235))&gt;0,MAX(K13:K234)+1,"")</f>
        <v/>
      </c>
      <c r="L235" s="146"/>
      <c r="M235" s="142"/>
      <c r="N235" s="243"/>
      <c r="X235" s="3">
        <v>1</v>
      </c>
    </row>
    <row r="236" spans="2:24" ht="15.75">
      <c r="B236" s="286"/>
      <c r="C236" s="70"/>
      <c r="D236" s="59" t="str" cm="1">
        <f t="array" ref="D236">IF(ROW()=ROW(D224),C227,INDEX(E224:E237,ROW()-ROW(D224)))</f>
        <v/>
      </c>
      <c r="E236" s="114" t="str">
        <f>IF(OR(D236="",C226="",C226&lt;=0,F236=""),"",TRIM(MID(D236,LEN(F236)+1+IF(MID(D236,LEN(F236)+1,1)=" ",1,0),99999)))</f>
        <v/>
      </c>
      <c r="F236" s="59" t="str">
        <f>IF(OR(G236="",G236=0,G236="0"),"",IF(LEN(G236)&lt;=C226,G236,IF(LEN(SUBSTITUTE(H236," ",""))=C226+1,LEFT(G236,C226),LEFT(G236,FIND("§",SUBSTITUTE(H236," ","§",LEN(H236)-LEN(SUBSTITUTE(H236," ",""))))-1))))</f>
        <v/>
      </c>
      <c r="G236" s="59" t="str">
        <f t="shared" si="11"/>
        <v/>
      </c>
      <c r="H236" s="59" t="str">
        <f>IF(OR(G236="",G236=0,G236="0"),"",LEFT(G236,C226+1))</f>
        <v/>
      </c>
      <c r="I236" s="59"/>
      <c r="J236" s="142"/>
      <c r="K236" s="117" t="str">
        <f>IF(LEN(TRIM(L236))&gt;0,MAX(K13:K235)+1,"")</f>
        <v/>
      </c>
      <c r="L236" s="146"/>
      <c r="M236" s="142"/>
      <c r="N236" s="243"/>
      <c r="X236" s="3">
        <v>1</v>
      </c>
    </row>
    <row r="237" spans="2:24" ht="15.75">
      <c r="B237" s="286"/>
      <c r="C237" s="70"/>
      <c r="D237" s="59" t="str" cm="1">
        <f t="array" ref="D237">IF(ROW()=ROW(D224),C227,INDEX(E224:E237,ROW()-ROW(D224)))</f>
        <v/>
      </c>
      <c r="E237" s="114" t="str">
        <f>IF(OR(D237="",C226="",C226&lt;=0,F237=""),"",TRIM(MID(D237,LEN(F237)+1+IF(MID(D237,LEN(F237)+1,1)=" ",1,0),99999)))</f>
        <v/>
      </c>
      <c r="F237" s="59" t="str">
        <f>IF(OR(G237="",G237=0,G237="0"),"",IF(LEN(G237)&lt;=C226,G237,IF(LEN(SUBSTITUTE(H237," ",""))=C226+1,LEFT(G237,C226),LEFT(G237,FIND("§",SUBSTITUTE(H237," ","§",LEN(H237)-LEN(SUBSTITUTE(H237," ",""))))-1))))</f>
        <v/>
      </c>
      <c r="G237" s="59" t="str">
        <f t="shared" si="11"/>
        <v/>
      </c>
      <c r="H237" s="59" t="str">
        <f>IF(OR(G237="",G237=0,G237="0"),"",LEFT(G237,C226+1))</f>
        <v/>
      </c>
      <c r="I237" s="59"/>
      <c r="J237" s="142"/>
      <c r="K237" s="117" t="str">
        <f>IF(LEN(TRIM(L237))&gt;0,MAX(K13:K236)+1,"")</f>
        <v/>
      </c>
      <c r="L237" s="146"/>
      <c r="M237" s="142"/>
      <c r="N237" s="243"/>
      <c r="X237" s="3">
        <v>1</v>
      </c>
    </row>
    <row r="238" spans="2:24" ht="15.75">
      <c r="B238" s="286"/>
      <c r="C238" s="113" t="str">
        <f>IF(TRIM(SUBSTITUTE(J30,CHAR(160),""))="","",J30)</f>
        <v/>
      </c>
      <c r="D238" s="59" t="str" cm="1">
        <f t="array" ref="D238">IF(ROW()=ROW(D238),C241,INDEX(E238:E251,ROW()-ROW(D238)))</f>
        <v/>
      </c>
      <c r="E238" s="114" t="str">
        <f>IF(OR(D238="",C240="",C240&lt;=0,F238=""),"",TRIM(MID(D238,LEN(F238)+1+IF(MID(D238,LEN(F238)+1,1)=" ",1,0),99999)))</f>
        <v/>
      </c>
      <c r="F238" s="59" t="str">
        <f>IF(OR(G238="",G238=0,G238="0"),"",IF(LEN(G238)&lt;=C240,G238,IF(LEN(SUBSTITUTE(H238," ",""))=C240+1,LEFT(G238,C240),LEFT(G238,FIND("§",SUBSTITUTE(H238," ","§",LEN(H238)-LEN(SUBSTITUTE(H238," ",""))))-1))))</f>
        <v/>
      </c>
      <c r="G238" s="59" t="str">
        <f t="shared" si="11"/>
        <v/>
      </c>
      <c r="H238" s="59" t="str">
        <f>IF(OR(G238="",G238=0,G238="0"),"",LEFT(G238,C240+1))</f>
        <v/>
      </c>
      <c r="I238" s="59"/>
      <c r="J238" s="142"/>
      <c r="K238" s="117" t="str">
        <f>IF(LEN(TRIM(L238))&gt;0,MAX(K13:K237)+1,"")</f>
        <v/>
      </c>
      <c r="L238" s="146"/>
      <c r="M238" s="142"/>
      <c r="N238" s="243"/>
      <c r="X238" s="3">
        <v>1</v>
      </c>
    </row>
    <row r="239" spans="2:24" ht="15.75">
      <c r="B239" s="286"/>
      <c r="C239" s="70" t="str">
        <f>TRIM(SUBSTITUTE(SUBSTITUTE(SUBSTITUTE(SUBSTITUTE(SUBSTITUTE(SUBSTITUTE(SUBSTITUTE(SUBSTITUTE(SUBSTITUTE(CLEAN(IF(OR(LEFT(C238,1)="-",LEFT(C238,1)="="),MID(C238,2,99999),C238)),"—","-"),"–","-"),CHAR(160)," "),CHAR(9)," "),CHAR(13)," "),CHAR(10)," ")," "," ")," "," ")," "," "))</f>
        <v/>
      </c>
      <c r="D239" s="59" t="str" cm="1">
        <f t="array" ref="D239">IF(ROW()=ROW(D238),C241,INDEX(E238:E251,ROW()-ROW(D238)))</f>
        <v/>
      </c>
      <c r="E239" s="114" t="str">
        <f>IF(OR(D239="",C240="",C240&lt;=0,F239=""),"",TRIM(MID(D239,LEN(F239)+1+IF(MID(D239,LEN(F239)+1,1)=" ",1,0),99999)))</f>
        <v/>
      </c>
      <c r="F239" s="59" t="str">
        <f>IF(OR(G239="",G239=0,G239="0"),"",IF(LEN(G239)&lt;=C240,G239,IF(LEN(SUBSTITUTE(H239," ",""))=C240+1,LEFT(G239,C240),LEFT(G239,FIND("§",SUBSTITUTE(H239," ","§",LEN(H239)-LEN(SUBSTITUTE(H239," ",""))))-1))))</f>
        <v/>
      </c>
      <c r="G239" s="59" t="str">
        <f t="shared" si="11"/>
        <v/>
      </c>
      <c r="H239" s="59" t="str">
        <f>IF(OR(G239="",G239=0,G239="0"),"",LEFT(G239,C240+1))</f>
        <v/>
      </c>
      <c r="I239" s="59"/>
      <c r="J239" s="142"/>
      <c r="K239" s="117" t="str">
        <f>IF(LEN(TRIM(L239))&gt;0,MAX(K13:K238)+1,"")</f>
        <v/>
      </c>
      <c r="L239" s="146"/>
      <c r="M239" s="142"/>
      <c r="N239" s="243"/>
      <c r="X239" s="3">
        <v>1</v>
      </c>
    </row>
    <row r="240" spans="2:24" ht="15.75">
      <c r="B240" s="286"/>
      <c r="C240" s="121">
        <f>C11</f>
        <v>120</v>
      </c>
      <c r="D240" s="59" t="str" cm="1">
        <f t="array" ref="D240">IF(ROW()=ROW(D238),C241,INDEX(E238:E251,ROW()-ROW(D238)))</f>
        <v/>
      </c>
      <c r="E240" s="114" t="str">
        <f>IF(OR(D240="",C240="",C240&lt;=0,F240=""),"",TRIM(MID(D240,LEN(F240)+1+IF(MID(D240,LEN(F240)+1,1)=" ",1,0),99999)))</f>
        <v/>
      </c>
      <c r="F240" s="59" t="str">
        <f>IF(OR(G240="",G240=0,G240="0"),"",IF(LEN(G240)&lt;=C240,G240,IF(LEN(SUBSTITUTE(H240," ",""))=C240+1,LEFT(G240,C240),LEFT(G240,FIND("§",SUBSTITUTE(H240," ","§",LEN(H240)-LEN(SUBSTITUTE(H240," ",""))))-1))))</f>
        <v/>
      </c>
      <c r="G240" s="59" t="str">
        <f t="shared" si="11"/>
        <v/>
      </c>
      <c r="H240" s="59" t="str">
        <f>IF(OR(G240="",G240=0,G240="0"),"",LEFT(G240,C240+1))</f>
        <v/>
      </c>
      <c r="I240" s="59"/>
      <c r="J240" s="142"/>
      <c r="K240" s="117" t="str">
        <f>IF(LEN(TRIM(L240))&gt;0,MAX(K13:K239)+1,"")</f>
        <v/>
      </c>
      <c r="L240" s="146"/>
      <c r="M240" s="142"/>
      <c r="N240" s="243"/>
      <c r="X240" s="3">
        <v>1</v>
      </c>
    </row>
    <row r="241" spans="2:24" ht="15.75">
      <c r="B241" s="286"/>
      <c r="C241" s="70" t="str">
        <f>IF(UPPER(TRIM(C12))="X",C245,C239)</f>
        <v/>
      </c>
      <c r="D241" s="59" t="str" cm="1">
        <f t="array" ref="D241">IF(ROW()=ROW(D238),C241,INDEX(E238:E251,ROW()-ROW(D238)))</f>
        <v/>
      </c>
      <c r="E241" s="114" t="str">
        <f>IF(OR(D241="",C240="",C240&lt;=0,F241=""),"",TRIM(MID(D241,LEN(F241)+1+IF(MID(D241,LEN(F241)+1,1)=" ",1,0),99999)))</f>
        <v/>
      </c>
      <c r="F241" s="59" t="str">
        <f>IF(OR(G241="",G241=0,G241="0"),"",IF(LEN(G241)&lt;=C240,G241,IF(LEN(SUBSTITUTE(H241," ",""))=C240+1,LEFT(G241,C240),LEFT(G241,FIND("§",SUBSTITUTE(H241," ","§",LEN(H241)-LEN(SUBSTITUTE(H241," ",""))))-1))))</f>
        <v/>
      </c>
      <c r="G241" s="59" t="str">
        <f t="shared" si="11"/>
        <v/>
      </c>
      <c r="H241" s="59" t="str">
        <f>IF(OR(G241="",G241=0,G241="0"),"",LEFT(G241,C240+1))</f>
        <v/>
      </c>
      <c r="I241" s="59"/>
      <c r="J241" s="142"/>
      <c r="K241" s="117" t="str">
        <f>IF(LEN(TRIM(L241))&gt;0,MAX(K13:K240)+1,"")</f>
        <v/>
      </c>
      <c r="L241" s="146"/>
      <c r="M241" s="142"/>
      <c r="N241" s="243"/>
      <c r="X241" s="3">
        <v>1</v>
      </c>
    </row>
    <row r="242" spans="2:24" ht="15.75">
      <c r="B242" s="286"/>
      <c r="C242" s="123" t="str">
        <f>TRIM(SUBSTITUTE(SUBSTITUTE(SUBSTITUTE(SUBSTITUTE(SUBSTITUTE(SUBSTITUTE(SUBSTITUTE(SUBSTITUTE(SUBSTITUTE(SUBSTITUTE(C239,","," "),";"," "),":"," "),"!"," "),"?"," "),"…"," "),"»"," "),"«"," "),"/"," "),"."," "))</f>
        <v/>
      </c>
      <c r="D242" s="59" t="str" cm="1">
        <f t="array" ref="D242">IF(ROW()=ROW(D238),C241,INDEX(E238:E251,ROW()-ROW(D238)))</f>
        <v/>
      </c>
      <c r="E242" s="114" t="str">
        <f>IF(OR(D242="",C240="",C240&lt;=0,F242=""),"",TRIM(MID(D242,LEN(F242)+1+IF(MID(D242,LEN(F242)+1,1)=" ",1,0),99999)))</f>
        <v/>
      </c>
      <c r="F242" s="59" t="str">
        <f>IF(OR(G242="",G242=0,G242="0"),"",IF(LEN(G242)&lt;=C240,G242,IF(LEN(SUBSTITUTE(H242," ",""))=C240+1,LEFT(G242,C240),LEFT(G242,FIND("§",SUBSTITUTE(H242," ","§",LEN(H242)-LEN(SUBSTITUTE(H242," ",""))))-1))))</f>
        <v/>
      </c>
      <c r="G242" s="59" t="str">
        <f t="shared" si="11"/>
        <v/>
      </c>
      <c r="H242" s="59" t="str">
        <f>IF(OR(G242="",G242=0,G242="0"),"",LEFT(G242,C240+1))</f>
        <v/>
      </c>
      <c r="I242" s="59"/>
      <c r="J242" s="142"/>
      <c r="K242" s="117" t="str">
        <f>IF(LEN(TRIM(L242))&gt;0,MAX(K13:K241)+1,"")</f>
        <v/>
      </c>
      <c r="L242" s="146"/>
      <c r="M242" s="142"/>
      <c r="N242" s="243"/>
      <c r="X242" s="3">
        <v>1</v>
      </c>
    </row>
    <row r="243" spans="2:24" ht="15.75">
      <c r="B243" s="286"/>
      <c r="C243" s="59" t="str">
        <f>TRIM(SUBSTITUTE(SUBSTITUTE(SUBSTITUTE(SUBSTITUTE(SUBSTITUTE(SUBSTITUTE(SUBSTITUTE(SUBSTITUTE(C242,"("," "),")"," "),CHAR(34)," "),"-"," "),"_"," "),"&lt;"," "),"&gt;"," "),"="," "))</f>
        <v/>
      </c>
      <c r="D243" s="59" t="str" cm="1">
        <f t="array" ref="D243">IF(ROW()=ROW(D238),C241,INDEX(E238:E251,ROW()-ROW(D238)))</f>
        <v/>
      </c>
      <c r="E243" s="114" t="str">
        <f>IF(OR(D243="",C240="",C240&lt;=0,F243=""),"",TRIM(MID(D243,LEN(F243)+1+IF(MID(D243,LEN(F243)+1,1)=" ",1,0),99999)))</f>
        <v/>
      </c>
      <c r="F243" s="59" t="str">
        <f>IF(OR(G243="",G243=0,G243="0"),"",IF(LEN(G243)&lt;=C240,G243,IF(LEN(SUBSTITUTE(H243," ",""))=C240+1,LEFT(G243,C240),LEFT(G243,FIND("§",SUBSTITUTE(H243," ","§",LEN(H243)-LEN(SUBSTITUTE(H243," ",""))))-1))))</f>
        <v/>
      </c>
      <c r="G243" s="59" t="str">
        <f t="shared" si="11"/>
        <v/>
      </c>
      <c r="H243" s="59" t="str">
        <f>IF(OR(G243="",G243=0,G243="0"),"",LEFT(G243,C240+1))</f>
        <v/>
      </c>
      <c r="I243" s="59"/>
      <c r="J243" s="142"/>
      <c r="K243" s="117" t="str">
        <f>IF(LEN(TRIM(L243))&gt;0,MAX(K13:K242)+1,"")</f>
        <v/>
      </c>
      <c r="L243" s="146"/>
      <c r="M243" s="142"/>
      <c r="N243" s="243"/>
      <c r="X243" s="3">
        <v>1</v>
      </c>
    </row>
    <row r="244" spans="2:24" ht="15.75">
      <c r="B244" s="286"/>
      <c r="C244" s="70" t="str">
        <f>TRIM(SUBSTITUTE(SUBSTITUTE(SUBSTITUTE(SUBSTITUTE(C243,"►"," "),"▼"," "),"▲"," "),"◄"," "))</f>
        <v/>
      </c>
      <c r="D244" s="59" t="str" cm="1">
        <f t="array" ref="D244">IF(ROW()=ROW(D238),C241,INDEX(E238:E251,ROW()-ROW(D238)))</f>
        <v/>
      </c>
      <c r="E244" s="114" t="str">
        <f>IF(OR(D244="",C240="",C240&lt;=0,F244=""),"",TRIM(MID(D244,LEN(F244)+1+IF(MID(D244,LEN(F244)+1,1)=" ",1,0),99999)))</f>
        <v/>
      </c>
      <c r="F244" s="59" t="str">
        <f>IF(OR(G244="",G244=0,G244="0"),"",IF(LEN(G244)&lt;=C240,G244,IF(LEN(SUBSTITUTE(H244," ",""))=C240+1,LEFT(G244,C240),LEFT(G244,FIND("§",SUBSTITUTE(H244," ","§",LEN(H244)-LEN(SUBSTITUTE(H244," ",""))))-1))))</f>
        <v/>
      </c>
      <c r="G244" s="59" t="str">
        <f t="shared" si="11"/>
        <v/>
      </c>
      <c r="H244" s="59" t="str">
        <f>IF(OR(G244="",G244=0,G244="0"),"",LEFT(G244,C240+1))</f>
        <v/>
      </c>
      <c r="I244" s="59"/>
      <c r="J244" s="142"/>
      <c r="K244" s="117" t="str">
        <f>IF(LEN(TRIM(L244))&gt;0,MAX(K13:K243)+1,"")</f>
        <v/>
      </c>
      <c r="L244" s="146"/>
      <c r="M244" s="142"/>
      <c r="N244" s="243"/>
      <c r="X244" s="3">
        <v>1</v>
      </c>
    </row>
    <row r="245" spans="2:24" ht="15.75">
      <c r="B245" s="286"/>
      <c r="C245" s="70" t="str">
        <f>TRIM(SUBSTITUTE(SUBSTITUTE(C244,"“"," "),"”"," "))</f>
        <v/>
      </c>
      <c r="D245" s="59" t="str" cm="1">
        <f t="array" ref="D245">IF(ROW()=ROW(D238),C241,INDEX(E238:E251,ROW()-ROW(D238)))</f>
        <v/>
      </c>
      <c r="E245" s="114" t="str">
        <f>IF(OR(D245="",C240="",C240&lt;=0,F245=""),"",TRIM(MID(D245,LEN(F245)+1+IF(MID(D245,LEN(F245)+1,1)=" ",1,0),99999)))</f>
        <v/>
      </c>
      <c r="F245" s="59" t="str">
        <f>IF(OR(G245="",G245=0,G245="0"),"",IF(LEN(G245)&lt;=C240,G245,IF(LEN(SUBSTITUTE(H245," ",""))=C240+1,LEFT(G245,C240),LEFT(G245,FIND("§",SUBSTITUTE(H245," ","§",LEN(H245)-LEN(SUBSTITUTE(H245," ",""))))-1))))</f>
        <v/>
      </c>
      <c r="G245" s="59" t="str">
        <f t="shared" si="11"/>
        <v/>
      </c>
      <c r="H245" s="59" t="str">
        <f>IF(OR(G245="",G245=0,G245="0"),"",LEFT(G245,C240+1))</f>
        <v/>
      </c>
      <c r="I245" s="59"/>
      <c r="J245" s="142"/>
      <c r="K245" s="117" t="str">
        <f>IF(LEN(TRIM(L245))&gt;0,MAX(K13:K244)+1,"")</f>
        <v/>
      </c>
      <c r="L245" s="146"/>
      <c r="M245" s="142"/>
      <c r="N245" s="243"/>
      <c r="X245" s="3">
        <v>1</v>
      </c>
    </row>
    <row r="246" spans="2:24" ht="15.75">
      <c r="B246" s="286"/>
      <c r="C246" s="70"/>
      <c r="D246" s="59" t="str" cm="1">
        <f t="array" ref="D246">IF(ROW()=ROW(D238),C241,INDEX(E238:E251,ROW()-ROW(D238)))</f>
        <v/>
      </c>
      <c r="E246" s="114" t="str">
        <f>IF(OR(D246="",C240="",C240&lt;=0,F246=""),"",TRIM(MID(D246,LEN(F246)+1+IF(MID(D246,LEN(F246)+1,1)=" ",1,0),99999)))</f>
        <v/>
      </c>
      <c r="F246" s="59" t="str">
        <f>IF(OR(G246="",G246=0,G246="0"),"",IF(LEN(G246)&lt;=C240,G246,IF(LEN(SUBSTITUTE(H246," ",""))=C240+1,LEFT(G246,C240),LEFT(G246,FIND("§",SUBSTITUTE(H246," ","§",LEN(H246)-LEN(SUBSTITUTE(H246," ",""))))-1))))</f>
        <v/>
      </c>
      <c r="G246" s="59" t="str">
        <f t="shared" si="11"/>
        <v/>
      </c>
      <c r="H246" s="59" t="str">
        <f>IF(OR(G246="",G246=0,G246="0"),"",LEFT(G246,C240+1))</f>
        <v/>
      </c>
      <c r="I246" s="59"/>
      <c r="J246" s="142"/>
      <c r="K246" s="117" t="str">
        <f>IF(LEN(TRIM(L246))&gt;0,MAX(K13:K245)+1,"")</f>
        <v/>
      </c>
      <c r="L246" s="146"/>
      <c r="M246" s="142"/>
      <c r="N246" s="243"/>
      <c r="X246" s="3">
        <v>1</v>
      </c>
    </row>
    <row r="247" spans="2:24" ht="15.75">
      <c r="B247" s="286"/>
      <c r="C247" s="70"/>
      <c r="D247" s="59" t="str" cm="1">
        <f t="array" ref="D247">IF(ROW()=ROW(D238),C241,INDEX(E238:E251,ROW()-ROW(D238)))</f>
        <v/>
      </c>
      <c r="E247" s="114" t="str">
        <f>IF(OR(D247="",C240="",C240&lt;=0,F247=""),"",TRIM(MID(D247,LEN(F247)+1+IF(MID(D247,LEN(F247)+1,1)=" ",1,0),99999)))</f>
        <v/>
      </c>
      <c r="F247" s="59" t="str">
        <f>IF(OR(G247="",G247=0,G247="0"),"",IF(LEN(G247)&lt;=C240,G247,IF(LEN(SUBSTITUTE(H247," ",""))=C240+1,LEFT(G247,C240),LEFT(G247,FIND("§",SUBSTITUTE(H247," ","§",LEN(H247)-LEN(SUBSTITUTE(H247," ",""))))-1))))</f>
        <v/>
      </c>
      <c r="G247" s="59" t="str">
        <f t="shared" si="11"/>
        <v/>
      </c>
      <c r="H247" s="59" t="str">
        <f>IF(OR(G247="",G247=0,G247="0"),"",LEFT(G247,C240+1))</f>
        <v/>
      </c>
      <c r="I247" s="59"/>
      <c r="J247" s="142"/>
      <c r="K247" s="117" t="str">
        <f>IF(LEN(TRIM(L247))&gt;0,MAX(K13:K246)+1,"")</f>
        <v/>
      </c>
      <c r="L247" s="146"/>
      <c r="M247" s="142"/>
      <c r="N247" s="243"/>
      <c r="X247" s="3">
        <v>1</v>
      </c>
    </row>
    <row r="248" spans="2:24" ht="15.75">
      <c r="B248" s="286"/>
      <c r="C248" s="70"/>
      <c r="D248" s="59" t="str" cm="1">
        <f t="array" ref="D248">IF(ROW()=ROW(D238),C241,INDEX(E238:E251,ROW()-ROW(D238)))</f>
        <v/>
      </c>
      <c r="E248" s="114" t="str">
        <f>IF(OR(D248="",C240="",C240&lt;=0,F248=""),"",TRIM(MID(D248,LEN(F248)+1+IF(MID(D248,LEN(F248)+1,1)=" ",1,0),99999)))</f>
        <v/>
      </c>
      <c r="F248" s="59" t="str">
        <f>IF(OR(G248="",G248=0,G248="0"),"",IF(LEN(G248)&lt;=C240,G248,IF(LEN(SUBSTITUTE(H248," ",""))=C240+1,LEFT(G248,C240),LEFT(G248,FIND("§",SUBSTITUTE(H248," ","§",LEN(H248)-LEN(SUBSTITUTE(H248," ",""))))-1))))</f>
        <v/>
      </c>
      <c r="G248" s="59" t="str">
        <f t="shared" si="11"/>
        <v/>
      </c>
      <c r="H248" s="59" t="str">
        <f>IF(OR(G248="",G248=0,G248="0"),"",LEFT(G248,C240+1))</f>
        <v/>
      </c>
      <c r="I248" s="59"/>
      <c r="J248" s="142"/>
      <c r="K248" s="117" t="str">
        <f>IF(LEN(TRIM(L248))&gt;0,MAX(K13:K247)+1,"")</f>
        <v/>
      </c>
      <c r="L248" s="146"/>
      <c r="M248" s="142"/>
      <c r="N248" s="243"/>
      <c r="X248" s="3">
        <v>1</v>
      </c>
    </row>
    <row r="249" spans="2:24" ht="15.75">
      <c r="B249" s="286"/>
      <c r="C249" s="70"/>
      <c r="D249" s="59" t="str" cm="1">
        <f t="array" ref="D249">IF(ROW()=ROW(D238),C241,INDEX(E238:E251,ROW()-ROW(D238)))</f>
        <v/>
      </c>
      <c r="E249" s="114" t="str">
        <f>IF(OR(D249="",C240="",C240&lt;=0,F249=""),"",TRIM(MID(D249,LEN(F249)+1+IF(MID(D249,LEN(F249)+1,1)=" ",1,0),99999)))</f>
        <v/>
      </c>
      <c r="F249" s="59" t="str">
        <f>IF(OR(G249="",G249=0,G249="0"),"",IF(LEN(G249)&lt;=C240,G249,IF(LEN(SUBSTITUTE(H249," ",""))=C240+1,LEFT(G249,C240),LEFT(G249,FIND("§",SUBSTITUTE(H249," ","§",LEN(H249)-LEN(SUBSTITUTE(H249," ",""))))-1))))</f>
        <v/>
      </c>
      <c r="G249" s="59" t="str">
        <f t="shared" si="11"/>
        <v/>
      </c>
      <c r="H249" s="59" t="str">
        <f>IF(OR(G249="",G249=0,G249="0"),"",LEFT(G249,C240+1))</f>
        <v/>
      </c>
      <c r="I249" s="59"/>
      <c r="J249" s="142"/>
      <c r="K249" s="117" t="str">
        <f>IF(LEN(TRIM(L249))&gt;0,MAX(K13:K248)+1,"")</f>
        <v/>
      </c>
      <c r="L249" s="146"/>
      <c r="M249" s="142"/>
      <c r="N249" s="243"/>
      <c r="X249" s="3">
        <v>1</v>
      </c>
    </row>
    <row r="250" spans="2:24" ht="15.75">
      <c r="B250" s="286"/>
      <c r="C250" s="70"/>
      <c r="D250" s="59" t="str" cm="1">
        <f t="array" ref="D250">IF(ROW()=ROW(D238),C241,INDEX(E238:E251,ROW()-ROW(D238)))</f>
        <v/>
      </c>
      <c r="E250" s="114" t="str">
        <f>IF(OR(D250="",C240="",C240&lt;=0,F250=""),"",TRIM(MID(D250,LEN(F250)+1+IF(MID(D250,LEN(F250)+1,1)=" ",1,0),99999)))</f>
        <v/>
      </c>
      <c r="F250" s="59" t="str">
        <f>IF(OR(G250="",G250=0,G250="0"),"",IF(LEN(G250)&lt;=C240,G250,IF(LEN(SUBSTITUTE(H250," ",""))=C240+1,LEFT(G250,C240),LEFT(G250,FIND("§",SUBSTITUTE(H250," ","§",LEN(H250)-LEN(SUBSTITUTE(H250," ",""))))-1))))</f>
        <v/>
      </c>
      <c r="G250" s="59" t="str">
        <f t="shared" si="11"/>
        <v/>
      </c>
      <c r="H250" s="59" t="str">
        <f>IF(OR(G250="",G250=0,G250="0"),"",LEFT(G250,C240+1))</f>
        <v/>
      </c>
      <c r="I250" s="59"/>
      <c r="J250" s="142"/>
      <c r="K250" s="117" t="str">
        <f>IF(LEN(TRIM(L250))&gt;0,MAX(K13:K249)+1,"")</f>
        <v/>
      </c>
      <c r="L250" s="146"/>
      <c r="M250" s="142"/>
      <c r="N250" s="243"/>
      <c r="X250" s="3">
        <v>1</v>
      </c>
    </row>
    <row r="251" spans="2:24" ht="15.75">
      <c r="B251" s="286"/>
      <c r="C251" s="70"/>
      <c r="D251" s="59" t="str" cm="1">
        <f t="array" ref="D251">IF(ROW()=ROW(D238),C241,INDEX(E238:E251,ROW()-ROW(D238)))</f>
        <v/>
      </c>
      <c r="E251" s="114" t="str">
        <f>IF(OR(D251="",C240="",C240&lt;=0,F251=""),"",TRIM(MID(D251,LEN(F251)+1+IF(MID(D251,LEN(F251)+1,1)=" ",1,0),99999)))</f>
        <v/>
      </c>
      <c r="F251" s="59" t="str">
        <f>IF(OR(G251="",G251=0,G251="0"),"",IF(LEN(G251)&lt;=C240,G251,IF(LEN(SUBSTITUTE(H251," ",""))=C240+1,LEFT(G251,C240),LEFT(G251,FIND("§",SUBSTITUTE(H251," ","§",LEN(H251)-LEN(SUBSTITUTE(H251," ",""))))-1))))</f>
        <v/>
      </c>
      <c r="G251" s="59" t="str">
        <f t="shared" si="11"/>
        <v/>
      </c>
      <c r="H251" s="59" t="str">
        <f>IF(OR(G251="",G251=0,G251="0"),"",LEFT(G251,C240+1))</f>
        <v/>
      </c>
      <c r="I251" s="59"/>
      <c r="J251" s="142"/>
      <c r="K251" s="117" t="str">
        <f>IF(LEN(TRIM(L251))&gt;0,MAX(K13:K250)+1,"")</f>
        <v/>
      </c>
      <c r="L251" s="146"/>
      <c r="M251" s="142"/>
      <c r="N251" s="243"/>
      <c r="X251" s="3">
        <v>1</v>
      </c>
    </row>
    <row r="252" spans="2:24" ht="15.75">
      <c r="B252" s="286"/>
      <c r="C252" s="113" t="str">
        <f>IF(TRIM(SUBSTITUTE(J31,CHAR(160),""))="","",J31)</f>
        <v/>
      </c>
      <c r="D252" s="59" t="str" cm="1">
        <f t="array" ref="D252">IF(ROW()=ROW(D252),C255,INDEX(E252:E265,ROW()-ROW(D252)))</f>
        <v/>
      </c>
      <c r="E252" s="114" t="str">
        <f>IF(OR(D252="",C254="",C254&lt;=0,F252=""),"",TRIM(MID(D252,LEN(F252)+1+IF(MID(D252,LEN(F252)+1,1)=" ",1,0),99999)))</f>
        <v/>
      </c>
      <c r="F252" s="59" t="str">
        <f>IF(OR(G252="",G252=0,G252="0"),"",IF(LEN(G252)&lt;=C254,G252,IF(LEN(SUBSTITUTE(H252," ",""))=C254+1,LEFT(G252,C254),LEFT(G252,FIND("§",SUBSTITUTE(H252," ","§",LEN(H252)-LEN(SUBSTITUTE(H252," ",""))))-1))))</f>
        <v/>
      </c>
      <c r="G252" s="59" t="str">
        <f t="shared" si="11"/>
        <v/>
      </c>
      <c r="H252" s="59" t="str">
        <f>IF(OR(G252="",G252=0,G252="0"),"",LEFT(G252,C254+1))</f>
        <v/>
      </c>
      <c r="I252" s="59"/>
      <c r="J252" s="142"/>
      <c r="K252" s="117" t="str">
        <f>IF(LEN(TRIM(L252))&gt;0,MAX(K13:K251)+1,"")</f>
        <v/>
      </c>
      <c r="L252" s="146"/>
      <c r="M252" s="142"/>
      <c r="N252" s="243"/>
      <c r="X252" s="3">
        <v>1</v>
      </c>
    </row>
    <row r="253" spans="2:24" ht="15.75">
      <c r="B253" s="286"/>
      <c r="C253" s="70" t="str">
        <f>TRIM(SUBSTITUTE(SUBSTITUTE(SUBSTITUTE(SUBSTITUTE(SUBSTITUTE(SUBSTITUTE(SUBSTITUTE(SUBSTITUTE(SUBSTITUTE(CLEAN(IF(OR(LEFT(C252,1)="-",LEFT(C252,1)="="),MID(C252,2,99999),C252)),"—","-"),"–","-"),CHAR(160)," "),CHAR(9)," "),CHAR(13)," "),CHAR(10)," ")," "," ")," "," ")," "," "))</f>
        <v/>
      </c>
      <c r="D253" s="59" t="str" cm="1">
        <f t="array" ref="D253">IF(ROW()=ROW(D252),C255,INDEX(E252:E265,ROW()-ROW(D252)))</f>
        <v/>
      </c>
      <c r="E253" s="114" t="str">
        <f>IF(OR(D253="",C254="",C254&lt;=0,F253=""),"",TRIM(MID(D253,LEN(F253)+1+IF(MID(D253,LEN(F253)+1,1)=" ",1,0),99999)))</f>
        <v/>
      </c>
      <c r="F253" s="59" t="str">
        <f>IF(OR(G253="",G253=0,G253="0"),"",IF(LEN(G253)&lt;=C254,G253,IF(LEN(SUBSTITUTE(H253," ",""))=C254+1,LEFT(G253,C254),LEFT(G253,FIND("§",SUBSTITUTE(H253," ","§",LEN(H253)-LEN(SUBSTITUTE(H253," ",""))))-1))))</f>
        <v/>
      </c>
      <c r="G253" s="59" t="str">
        <f t="shared" si="11"/>
        <v/>
      </c>
      <c r="H253" s="59" t="str">
        <f>IF(OR(G253="",G253=0,G253="0"),"",LEFT(G253,C254+1))</f>
        <v/>
      </c>
      <c r="I253" s="59"/>
      <c r="J253" s="142"/>
      <c r="K253" s="117" t="str">
        <f>IF(LEN(TRIM(L253))&gt;0,MAX(K13:K252)+1,"")</f>
        <v/>
      </c>
      <c r="L253" s="146"/>
      <c r="M253" s="142"/>
      <c r="N253" s="243"/>
      <c r="X253" s="3">
        <v>1</v>
      </c>
    </row>
    <row r="254" spans="2:24" ht="15.75">
      <c r="B254" s="286"/>
      <c r="C254" s="121">
        <f>C11</f>
        <v>120</v>
      </c>
      <c r="D254" s="59" t="str" cm="1">
        <f t="array" ref="D254">IF(ROW()=ROW(D252),C255,INDEX(E252:E265,ROW()-ROW(D252)))</f>
        <v/>
      </c>
      <c r="E254" s="114" t="str">
        <f>IF(OR(D254="",C254="",C254&lt;=0,F254=""),"",TRIM(MID(D254,LEN(F254)+1+IF(MID(D254,LEN(F254)+1,1)=" ",1,0),99999)))</f>
        <v/>
      </c>
      <c r="F254" s="59" t="str">
        <f>IF(OR(G254="",G254=0,G254="0"),"",IF(LEN(G254)&lt;=C254,G254,IF(LEN(SUBSTITUTE(H254," ",""))=C254+1,LEFT(G254,C254),LEFT(G254,FIND("§",SUBSTITUTE(H254," ","§",LEN(H254)-LEN(SUBSTITUTE(H254," ",""))))-1))))</f>
        <v/>
      </c>
      <c r="G254" s="59" t="str">
        <f t="shared" si="11"/>
        <v/>
      </c>
      <c r="H254" s="59" t="str">
        <f>IF(OR(G254="",G254=0,G254="0"),"",LEFT(G254,C254+1))</f>
        <v/>
      </c>
      <c r="I254" s="59"/>
      <c r="J254" s="142"/>
      <c r="K254" s="117" t="str">
        <f>IF(LEN(TRIM(L254))&gt;0,MAX(K13:K253)+1,"")</f>
        <v/>
      </c>
      <c r="L254" s="146"/>
      <c r="M254" s="142"/>
      <c r="N254" s="243"/>
      <c r="X254" s="3">
        <v>1</v>
      </c>
    </row>
    <row r="255" spans="2:24" ht="15.75">
      <c r="B255" s="286"/>
      <c r="C255" s="70" t="str">
        <f>IF(UPPER(TRIM(C12))="X",C259,C253)</f>
        <v/>
      </c>
      <c r="D255" s="59" t="str" cm="1">
        <f t="array" ref="D255">IF(ROW()=ROW(D252),C255,INDEX(E252:E265,ROW()-ROW(D252)))</f>
        <v/>
      </c>
      <c r="E255" s="114" t="str">
        <f>IF(OR(D255="",C254="",C254&lt;=0,F255=""),"",TRIM(MID(D255,LEN(F255)+1+IF(MID(D255,LEN(F255)+1,1)=" ",1,0),99999)))</f>
        <v/>
      </c>
      <c r="F255" s="59" t="str">
        <f>IF(OR(G255="",G255=0,G255="0"),"",IF(LEN(G255)&lt;=C254,G255,IF(LEN(SUBSTITUTE(H255," ",""))=C254+1,LEFT(G255,C254),LEFT(G255,FIND("§",SUBSTITUTE(H255," ","§",LEN(H255)-LEN(SUBSTITUTE(H255," ",""))))-1))))</f>
        <v/>
      </c>
      <c r="G255" s="59" t="str">
        <f t="shared" si="11"/>
        <v/>
      </c>
      <c r="H255" s="59" t="str">
        <f>IF(OR(G255="",G255=0,G255="0"),"",LEFT(G255,C254+1))</f>
        <v/>
      </c>
      <c r="I255" s="59"/>
      <c r="J255" s="142"/>
      <c r="K255" s="117" t="str">
        <f>IF(LEN(TRIM(L255))&gt;0,MAX(K13:K254)+1,"")</f>
        <v/>
      </c>
      <c r="L255" s="146"/>
      <c r="M255" s="142"/>
      <c r="N255" s="243"/>
      <c r="X255" s="3">
        <v>1</v>
      </c>
    </row>
    <row r="256" spans="2:24" ht="15.75">
      <c r="B256" s="286"/>
      <c r="C256" s="123" t="str">
        <f>TRIM(SUBSTITUTE(SUBSTITUTE(SUBSTITUTE(SUBSTITUTE(SUBSTITUTE(SUBSTITUTE(SUBSTITUTE(SUBSTITUTE(SUBSTITUTE(SUBSTITUTE(C253,","," "),";"," "),":"," "),"!"," "),"?"," "),"…"," "),"»"," "),"«"," "),"/"," "),"."," "))</f>
        <v/>
      </c>
      <c r="D256" s="59" t="str" cm="1">
        <f t="array" ref="D256">IF(ROW()=ROW(D252),C255,INDEX(E252:E265,ROW()-ROW(D252)))</f>
        <v/>
      </c>
      <c r="E256" s="114" t="str">
        <f>IF(OR(D256="",C254="",C254&lt;=0,F256=""),"",TRIM(MID(D256,LEN(F256)+1+IF(MID(D256,LEN(F256)+1,1)=" ",1,0),99999)))</f>
        <v/>
      </c>
      <c r="F256" s="59" t="str">
        <f>IF(OR(G256="",G256=0,G256="0"),"",IF(LEN(G256)&lt;=C254,G256,IF(LEN(SUBSTITUTE(H256," ",""))=C254+1,LEFT(G256,C254),LEFT(G256,FIND("§",SUBSTITUTE(H256," ","§",LEN(H256)-LEN(SUBSTITUTE(H256," ",""))))-1))))</f>
        <v/>
      </c>
      <c r="G256" s="59" t="str">
        <f t="shared" si="11"/>
        <v/>
      </c>
      <c r="H256" s="59" t="str">
        <f>IF(OR(G256="",G256=0,G256="0"),"",LEFT(G256,C254+1))</f>
        <v/>
      </c>
      <c r="I256" s="59"/>
      <c r="J256" s="142"/>
      <c r="K256" s="117" t="str">
        <f>IF(LEN(TRIM(L256))&gt;0,MAX(K13:K255)+1,"")</f>
        <v/>
      </c>
      <c r="L256" s="146"/>
      <c r="M256" s="142"/>
      <c r="N256" s="243"/>
      <c r="X256" s="3">
        <v>1</v>
      </c>
    </row>
    <row r="257" spans="2:24" ht="15.75">
      <c r="B257" s="286"/>
      <c r="C257" s="59" t="str">
        <f>TRIM(SUBSTITUTE(SUBSTITUTE(SUBSTITUTE(SUBSTITUTE(SUBSTITUTE(SUBSTITUTE(SUBSTITUTE(SUBSTITUTE(C256,"("," "),")"," "),CHAR(34)," "),"-"," "),"_"," "),"&lt;"," "),"&gt;"," "),"="," "))</f>
        <v/>
      </c>
      <c r="D257" s="59" t="str" cm="1">
        <f t="array" ref="D257">IF(ROW()=ROW(D252),C255,INDEX(E252:E265,ROW()-ROW(D252)))</f>
        <v/>
      </c>
      <c r="E257" s="114" t="str">
        <f>IF(OR(D257="",C254="",C254&lt;=0,F257=""),"",TRIM(MID(D257,LEN(F257)+1+IF(MID(D257,LEN(F257)+1,1)=" ",1,0),99999)))</f>
        <v/>
      </c>
      <c r="F257" s="59" t="str">
        <f>IF(OR(G257="",G257=0,G257="0"),"",IF(LEN(G257)&lt;=C254,G257,IF(LEN(SUBSTITUTE(H257," ",""))=C254+1,LEFT(G257,C254),LEFT(G257,FIND("§",SUBSTITUTE(H257," ","§",LEN(H257)-LEN(SUBSTITUTE(H257," ",""))))-1))))</f>
        <v/>
      </c>
      <c r="G257" s="59" t="str">
        <f t="shared" si="11"/>
        <v/>
      </c>
      <c r="H257" s="59" t="str">
        <f>IF(OR(G257="",G257=0,G257="0"),"",LEFT(G257,C254+1))</f>
        <v/>
      </c>
      <c r="I257" s="59"/>
      <c r="J257" s="142"/>
      <c r="K257" s="117" t="str">
        <f>IF(LEN(TRIM(L257))&gt;0,MAX(K13:K256)+1,"")</f>
        <v/>
      </c>
      <c r="L257" s="146"/>
      <c r="M257" s="142"/>
      <c r="N257" s="243"/>
      <c r="X257" s="3">
        <v>1</v>
      </c>
    </row>
    <row r="258" spans="2:24" ht="15.75">
      <c r="B258" s="286"/>
      <c r="C258" s="70" t="str">
        <f>TRIM(SUBSTITUTE(SUBSTITUTE(SUBSTITUTE(SUBSTITUTE(C257,"►"," "),"▼"," "),"▲"," "),"◄"," "))</f>
        <v/>
      </c>
      <c r="D258" s="59" t="str" cm="1">
        <f t="array" ref="D258">IF(ROW()=ROW(D252),C255,INDEX(E252:E265,ROW()-ROW(D252)))</f>
        <v/>
      </c>
      <c r="E258" s="114" t="str">
        <f>IF(OR(D258="",C254="",C254&lt;=0,F258=""),"",TRIM(MID(D258,LEN(F258)+1+IF(MID(D258,LEN(F258)+1,1)=" ",1,0),99999)))</f>
        <v/>
      </c>
      <c r="F258" s="59" t="str">
        <f>IF(OR(G258="",G258=0,G258="0"),"",IF(LEN(G258)&lt;=C254,G258,IF(LEN(SUBSTITUTE(H258," ",""))=C254+1,LEFT(G258,C254),LEFT(G258,FIND("§",SUBSTITUTE(H258," ","§",LEN(H258)-LEN(SUBSTITUTE(H258," ",""))))-1))))</f>
        <v/>
      </c>
      <c r="G258" s="59" t="str">
        <f t="shared" si="11"/>
        <v/>
      </c>
      <c r="H258" s="59" t="str">
        <f>IF(OR(G258="",G258=0,G258="0"),"",LEFT(G258,C254+1))</f>
        <v/>
      </c>
      <c r="I258" s="59"/>
      <c r="J258" s="142"/>
      <c r="K258" s="117" t="str">
        <f>IF(LEN(TRIM(L258))&gt;0,MAX(K13:K257)+1,"")</f>
        <v/>
      </c>
      <c r="L258" s="146"/>
      <c r="M258" s="142"/>
      <c r="N258" s="243"/>
      <c r="X258" s="3">
        <v>1</v>
      </c>
    </row>
    <row r="259" spans="2:24" ht="15.75">
      <c r="B259" s="286"/>
      <c r="C259" s="70" t="str">
        <f>TRIM(SUBSTITUTE(SUBSTITUTE(C258,"“"," "),"”"," "))</f>
        <v/>
      </c>
      <c r="D259" s="59" t="str" cm="1">
        <f t="array" ref="D259">IF(ROW()=ROW(D252),C255,INDEX(E252:E265,ROW()-ROW(D252)))</f>
        <v/>
      </c>
      <c r="E259" s="114" t="str">
        <f>IF(OR(D259="",C254="",C254&lt;=0,F259=""),"",TRIM(MID(D259,LEN(F259)+1+IF(MID(D259,LEN(F259)+1,1)=" ",1,0),99999)))</f>
        <v/>
      </c>
      <c r="F259" s="59" t="str">
        <f>IF(OR(G259="",G259=0,G259="0"),"",IF(LEN(G259)&lt;=C254,G259,IF(LEN(SUBSTITUTE(H259," ",""))=C254+1,LEFT(G259,C254),LEFT(G259,FIND("§",SUBSTITUTE(H259," ","§",LEN(H259)-LEN(SUBSTITUTE(H259," ",""))))-1))))</f>
        <v/>
      </c>
      <c r="G259" s="59" t="str">
        <f t="shared" si="11"/>
        <v/>
      </c>
      <c r="H259" s="59" t="str">
        <f>IF(OR(G259="",G259=0,G259="0"),"",LEFT(G259,C254+1))</f>
        <v/>
      </c>
      <c r="I259" s="59"/>
      <c r="J259" s="142"/>
      <c r="K259" s="117" t="str">
        <f>IF(LEN(TRIM(L259))&gt;0,MAX(K13:K258)+1,"")</f>
        <v/>
      </c>
      <c r="L259" s="146"/>
      <c r="M259" s="142"/>
      <c r="N259" s="243"/>
      <c r="X259" s="3">
        <v>1</v>
      </c>
    </row>
    <row r="260" spans="2:24" ht="15.75">
      <c r="B260" s="286"/>
      <c r="C260" s="70"/>
      <c r="D260" s="59" t="str" cm="1">
        <f t="array" ref="D260">IF(ROW()=ROW(D252),C255,INDEX(E252:E265,ROW()-ROW(D252)))</f>
        <v/>
      </c>
      <c r="E260" s="114" t="str">
        <f>IF(OR(D260="",C254="",C254&lt;=0,F260=""),"",TRIM(MID(D260,LEN(F260)+1+IF(MID(D260,LEN(F260)+1,1)=" ",1,0),99999)))</f>
        <v/>
      </c>
      <c r="F260" s="59" t="str">
        <f>IF(OR(G260="",G260=0,G260="0"),"",IF(LEN(G260)&lt;=C254,G260,IF(LEN(SUBSTITUTE(H260," ",""))=C254+1,LEFT(G260,C254),LEFT(G260,FIND("§",SUBSTITUTE(H260," ","§",LEN(H260)-LEN(SUBSTITUTE(H260," ",""))))-1))))</f>
        <v/>
      </c>
      <c r="G260" s="59" t="str">
        <f t="shared" si="11"/>
        <v/>
      </c>
      <c r="H260" s="59" t="str">
        <f>IF(OR(G260="",G260=0,G260="0"),"",LEFT(G260,C254+1))</f>
        <v/>
      </c>
      <c r="I260" s="59"/>
      <c r="J260" s="142"/>
      <c r="K260" s="117" t="str">
        <f>IF(LEN(TRIM(L260))&gt;0,MAX(K13:K259)+1,"")</f>
        <v/>
      </c>
      <c r="L260" s="146"/>
      <c r="M260" s="142"/>
      <c r="N260" s="243"/>
      <c r="X260" s="3">
        <v>1</v>
      </c>
    </row>
    <row r="261" spans="2:24" ht="15.75">
      <c r="B261" s="286"/>
      <c r="C261" s="70"/>
      <c r="D261" s="59" t="str" cm="1">
        <f t="array" ref="D261">IF(ROW()=ROW(D252),C255,INDEX(E252:E265,ROW()-ROW(D252)))</f>
        <v/>
      </c>
      <c r="E261" s="114" t="str">
        <f>IF(OR(D261="",C254="",C254&lt;=0,F261=""),"",TRIM(MID(D261,LEN(F261)+1+IF(MID(D261,LEN(F261)+1,1)=" ",1,0),99999)))</f>
        <v/>
      </c>
      <c r="F261" s="59" t="str">
        <f>IF(OR(G261="",G261=0,G261="0"),"",IF(LEN(G261)&lt;=C254,G261,IF(LEN(SUBSTITUTE(H261," ",""))=C254+1,LEFT(G261,C254),LEFT(G261,FIND("§",SUBSTITUTE(H261," ","§",LEN(H261)-LEN(SUBSTITUTE(H261," ",""))))-1))))</f>
        <v/>
      </c>
      <c r="G261" s="59" t="str">
        <f t="shared" si="11"/>
        <v/>
      </c>
      <c r="H261" s="59" t="str">
        <f>IF(OR(G261="",G261=0,G261="0"),"",LEFT(G261,C254+1))</f>
        <v/>
      </c>
      <c r="I261" s="59"/>
      <c r="J261" s="142"/>
      <c r="K261" s="117" t="str">
        <f>IF(LEN(TRIM(L261))&gt;0,MAX(K13:K260)+1,"")</f>
        <v/>
      </c>
      <c r="L261" s="146"/>
      <c r="M261" s="142"/>
      <c r="N261" s="243"/>
      <c r="X261" s="3">
        <v>1</v>
      </c>
    </row>
    <row r="262" spans="2:24" ht="15.75">
      <c r="B262" s="286"/>
      <c r="C262" s="70"/>
      <c r="D262" s="59" t="str" cm="1">
        <f t="array" ref="D262">IF(ROW()=ROW(D252),C255,INDEX(E252:E265,ROW()-ROW(D252)))</f>
        <v/>
      </c>
      <c r="E262" s="114" t="str">
        <f>IF(OR(D262="",C254="",C254&lt;=0,F262=""),"",TRIM(MID(D262,LEN(F262)+1+IF(MID(D262,LEN(F262)+1,1)=" ",1,0),99999)))</f>
        <v/>
      </c>
      <c r="F262" s="59" t="str">
        <f>IF(OR(G262="",G262=0,G262="0"),"",IF(LEN(G262)&lt;=C254,G262,IF(LEN(SUBSTITUTE(H262," ",""))=C254+1,LEFT(G262,C254),LEFT(G262,FIND("§",SUBSTITUTE(H262," ","§",LEN(H262)-LEN(SUBSTITUTE(H262," ",""))))-1))))</f>
        <v/>
      </c>
      <c r="G262" s="59" t="str">
        <f t="shared" si="11"/>
        <v/>
      </c>
      <c r="H262" s="59" t="str">
        <f>IF(OR(G262="",G262=0,G262="0"),"",LEFT(G262,C254+1))</f>
        <v/>
      </c>
      <c r="I262" s="59"/>
      <c r="J262" s="142"/>
      <c r="K262" s="117" t="str">
        <f>IF(LEN(TRIM(L262))&gt;0,MAX(K13:K261)+1,"")</f>
        <v/>
      </c>
      <c r="L262" s="146"/>
      <c r="M262" s="142"/>
      <c r="N262" s="243"/>
      <c r="X262" s="3">
        <v>1</v>
      </c>
    </row>
    <row r="263" spans="2:24" ht="15.75">
      <c r="B263" s="286"/>
      <c r="C263" s="70"/>
      <c r="D263" s="59" t="str" cm="1">
        <f t="array" ref="D263">IF(ROW()=ROW(D252),C255,INDEX(E252:E265,ROW()-ROW(D252)))</f>
        <v/>
      </c>
      <c r="E263" s="114" t="str">
        <f>IF(OR(D263="",C254="",C254&lt;=0,F263=""),"",TRIM(MID(D263,LEN(F263)+1+IF(MID(D263,LEN(F263)+1,1)=" ",1,0),99999)))</f>
        <v/>
      </c>
      <c r="F263" s="59" t="str">
        <f>IF(OR(G263="",G263=0,G263="0"),"",IF(LEN(G263)&lt;=C254,G263,IF(LEN(SUBSTITUTE(H263," ",""))=C254+1,LEFT(G263,C254),LEFT(G263,FIND("§",SUBSTITUTE(H263," ","§",LEN(H263)-LEN(SUBSTITUTE(H263," ",""))))-1))))</f>
        <v/>
      </c>
      <c r="G263" s="59" t="str">
        <f t="shared" si="11"/>
        <v/>
      </c>
      <c r="H263" s="59" t="str">
        <f>IF(OR(G263="",G263=0,G263="0"),"",LEFT(G263,C254+1))</f>
        <v/>
      </c>
      <c r="I263" s="59"/>
      <c r="J263" s="142"/>
      <c r="K263" s="117" t="str">
        <f>IF(LEN(TRIM(L263))&gt;0,MAX(K13:K262)+1,"")</f>
        <v/>
      </c>
      <c r="L263" s="146"/>
      <c r="M263" s="142"/>
      <c r="N263" s="243"/>
      <c r="X263" s="3">
        <v>1</v>
      </c>
    </row>
    <row r="264" spans="2:24" ht="15.75">
      <c r="B264" s="286"/>
      <c r="C264" s="70"/>
      <c r="D264" s="59" t="str" cm="1">
        <f t="array" ref="D264">IF(ROW()=ROW(D252),C255,INDEX(E252:E265,ROW()-ROW(D252)))</f>
        <v/>
      </c>
      <c r="E264" s="114" t="str">
        <f>IF(OR(D264="",C254="",C254&lt;=0,F264=""),"",TRIM(MID(D264,LEN(F264)+1+IF(MID(D264,LEN(F264)+1,1)=" ",1,0),99999)))</f>
        <v/>
      </c>
      <c r="F264" s="59" t="str">
        <f>IF(OR(G264="",G264=0,G264="0"),"",IF(LEN(G264)&lt;=C254,G264,IF(LEN(SUBSTITUTE(H264," ",""))=C254+1,LEFT(G264,C254),LEFT(G264,FIND("§",SUBSTITUTE(H264," ","§",LEN(H264)-LEN(SUBSTITUTE(H264," ",""))))-1))))</f>
        <v/>
      </c>
      <c r="G264" s="59" t="str">
        <f t="shared" si="11"/>
        <v/>
      </c>
      <c r="H264" s="59" t="str">
        <f>IF(OR(G264="",G264=0,G264="0"),"",LEFT(G264,C254+1))</f>
        <v/>
      </c>
      <c r="I264" s="59"/>
      <c r="J264" s="142"/>
      <c r="K264" s="117" t="str">
        <f>IF(LEN(TRIM(L264))&gt;0,MAX(K13:K263)+1,"")</f>
        <v/>
      </c>
      <c r="L264" s="146"/>
      <c r="M264" s="142"/>
      <c r="N264" s="243"/>
      <c r="X264" s="3">
        <v>1</v>
      </c>
    </row>
    <row r="265" spans="2:24" ht="15.75">
      <c r="B265" s="286"/>
      <c r="C265" s="70"/>
      <c r="D265" s="59" t="str" cm="1">
        <f t="array" ref="D265">IF(ROW()=ROW(D252),C255,INDEX(E252:E265,ROW()-ROW(D252)))</f>
        <v/>
      </c>
      <c r="E265" s="114" t="str">
        <f>IF(OR(D265="",C254="",C254&lt;=0,F265=""),"",TRIM(MID(D265,LEN(F265)+1+IF(MID(D265,LEN(F265)+1,1)=" ",1,0),99999)))</f>
        <v/>
      </c>
      <c r="F265" s="59" t="str">
        <f>IF(OR(G265="",G265=0,G265="0"),"",IF(LEN(G265)&lt;=C254,G265,IF(LEN(SUBSTITUTE(H265," ",""))=C254+1,LEFT(G265,C254),LEFT(G265,FIND("§",SUBSTITUTE(H265," ","§",LEN(H265)-LEN(SUBSTITUTE(H265," ",""))))-1))))</f>
        <v/>
      </c>
      <c r="G265" s="59" t="str">
        <f t="shared" si="11"/>
        <v/>
      </c>
      <c r="H265" s="59" t="str">
        <f>IF(OR(G265="",G265=0,G265="0"),"",LEFT(G265,C254+1))</f>
        <v/>
      </c>
      <c r="I265" s="59"/>
      <c r="J265" s="142"/>
      <c r="K265" s="117" t="str">
        <f>IF(LEN(TRIM(L265))&gt;0,MAX(K13:K264)+1,"")</f>
        <v/>
      </c>
      <c r="L265" s="146"/>
      <c r="M265" s="142"/>
      <c r="N265" s="243"/>
      <c r="X265" s="3">
        <v>1</v>
      </c>
    </row>
    <row r="266" spans="2:24" ht="15.75">
      <c r="B266" s="286"/>
      <c r="C266" s="113" t="str">
        <f>IF(TRIM(SUBSTITUTE(J32,CHAR(160),""))="","",J32)</f>
        <v/>
      </c>
      <c r="D266" s="59" t="str" cm="1">
        <f t="array" ref="D266">IF(ROW()=ROW(D266),C269,INDEX(E266:E279,ROW()-ROW(D266)))</f>
        <v/>
      </c>
      <c r="E266" s="114" t="str">
        <f>IF(OR(D266="",C268="",C268&lt;=0,F266=""),"",TRIM(MID(D266,LEN(F266)+1+IF(MID(D266,LEN(F266)+1,1)=" ",1,0),99999)))</f>
        <v/>
      </c>
      <c r="F266" s="59" t="str">
        <f>IF(OR(G266="",G266=0,G266="0"),"",IF(LEN(G266)&lt;=C268,G266,IF(LEN(SUBSTITUTE(H266," ",""))=C268+1,LEFT(G266,C268),LEFT(G266,FIND("§",SUBSTITUTE(H266," ","§",LEN(H266)-LEN(SUBSTITUTE(H266," ",""))))-1))))</f>
        <v/>
      </c>
      <c r="G266" s="59" t="str">
        <f t="shared" si="11"/>
        <v/>
      </c>
      <c r="H266" s="59" t="str">
        <f>IF(OR(G266="",G266=0,G266="0"),"",LEFT(G266,C268+1))</f>
        <v/>
      </c>
      <c r="I266" s="59"/>
      <c r="J266" s="142"/>
      <c r="K266" s="117" t="str">
        <f>IF(LEN(TRIM(L266))&gt;0,MAX(K13:K265)+1,"")</f>
        <v/>
      </c>
      <c r="L266" s="146"/>
      <c r="M266" s="142"/>
      <c r="N266" s="243"/>
      <c r="X266" s="3">
        <v>1</v>
      </c>
    </row>
    <row r="267" spans="2:24" ht="15.75">
      <c r="B267" s="286"/>
      <c r="C267" s="70" t="str">
        <f>TRIM(SUBSTITUTE(SUBSTITUTE(SUBSTITUTE(SUBSTITUTE(SUBSTITUTE(SUBSTITUTE(SUBSTITUTE(SUBSTITUTE(SUBSTITUTE(CLEAN(IF(OR(LEFT(C266,1)="-",LEFT(C266,1)="="),MID(C266,2,99999),C266)),"—","-"),"–","-"),CHAR(160)," "),CHAR(9)," "),CHAR(13)," "),CHAR(10)," ")," "," ")," "," ")," "," "))</f>
        <v/>
      </c>
      <c r="D267" s="59" t="str" cm="1">
        <f t="array" ref="D267">IF(ROW()=ROW(D266),C269,INDEX(E266:E279,ROW()-ROW(D266)))</f>
        <v/>
      </c>
      <c r="E267" s="114" t="str">
        <f>IF(OR(D267="",C268="",C268&lt;=0,F267=""),"",TRIM(MID(D267,LEN(F267)+1+IF(MID(D267,LEN(F267)+1,1)=" ",1,0),99999)))</f>
        <v/>
      </c>
      <c r="F267" s="59" t="str">
        <f>IF(OR(G267="",G267=0,G267="0"),"",IF(LEN(G267)&lt;=C268,G267,IF(LEN(SUBSTITUTE(H267," ",""))=C268+1,LEFT(G267,C268),LEFT(G267,FIND("§",SUBSTITUTE(H267," ","§",LEN(H267)-LEN(SUBSTITUTE(H267," ",""))))-1))))</f>
        <v/>
      </c>
      <c r="G267" s="59" t="str">
        <f t="shared" si="11"/>
        <v/>
      </c>
      <c r="H267" s="59" t="str">
        <f>IF(OR(G267="",G267=0,G267="0"),"",LEFT(G267,C268+1))</f>
        <v/>
      </c>
      <c r="I267" s="59"/>
      <c r="J267" s="142"/>
      <c r="K267" s="117" t="str">
        <f>IF(LEN(TRIM(L267))&gt;0,MAX(K13:K266)+1,"")</f>
        <v/>
      </c>
      <c r="L267" s="146"/>
      <c r="M267" s="142"/>
      <c r="N267" s="243"/>
      <c r="X267" s="3">
        <v>1</v>
      </c>
    </row>
    <row r="268" spans="2:24" ht="15.75">
      <c r="B268" s="286"/>
      <c r="C268" s="121">
        <f>C11</f>
        <v>120</v>
      </c>
      <c r="D268" s="59" t="str" cm="1">
        <f t="array" ref="D268">IF(ROW()=ROW(D266),C269,INDEX(E266:E279,ROW()-ROW(D266)))</f>
        <v/>
      </c>
      <c r="E268" s="114" t="str">
        <f>IF(OR(D268="",C268="",C268&lt;=0,F268=""),"",TRIM(MID(D268,LEN(F268)+1+IF(MID(D268,LEN(F268)+1,1)=" ",1,0),99999)))</f>
        <v/>
      </c>
      <c r="F268" s="59" t="str">
        <f>IF(OR(G268="",G268=0,G268="0"),"",IF(LEN(G268)&lt;=C268,G268,IF(LEN(SUBSTITUTE(H268," ",""))=C268+1,LEFT(G268,C268),LEFT(G268,FIND("§",SUBSTITUTE(H268," ","§",LEN(H268)-LEN(SUBSTITUTE(H268," ",""))))-1))))</f>
        <v/>
      </c>
      <c r="G268" s="59" t="str">
        <f t="shared" si="11"/>
        <v/>
      </c>
      <c r="H268" s="59" t="str">
        <f>IF(OR(G268="",G268=0,G268="0"),"",LEFT(G268,C268+1))</f>
        <v/>
      </c>
      <c r="I268" s="59"/>
      <c r="J268" s="142"/>
      <c r="K268" s="117" t="str">
        <f>IF(LEN(TRIM(L268))&gt;0,MAX(K13:K267)+1,"")</f>
        <v/>
      </c>
      <c r="L268" s="146"/>
      <c r="M268" s="142"/>
      <c r="N268" s="243"/>
      <c r="X268" s="3">
        <v>1</v>
      </c>
    </row>
    <row r="269" spans="2:24" ht="15.75">
      <c r="B269" s="286"/>
      <c r="C269" s="70" t="str">
        <f>IF(UPPER(TRIM(C12))="X",C273,C267)</f>
        <v/>
      </c>
      <c r="D269" s="59" t="str" cm="1">
        <f t="array" ref="D269">IF(ROW()=ROW(D266),C269,INDEX(E266:E279,ROW()-ROW(D266)))</f>
        <v/>
      </c>
      <c r="E269" s="114" t="str">
        <f>IF(OR(D269="",C268="",C268&lt;=0,F269=""),"",TRIM(MID(D269,LEN(F269)+1+IF(MID(D269,LEN(F269)+1,1)=" ",1,0),99999)))</f>
        <v/>
      </c>
      <c r="F269" s="59" t="str">
        <f>IF(OR(G269="",G269=0,G269="0"),"",IF(LEN(G269)&lt;=C268,G269,IF(LEN(SUBSTITUTE(H269," ",""))=C268+1,LEFT(G269,C268),LEFT(G269,FIND("§",SUBSTITUTE(H269," ","§",LEN(H269)-LEN(SUBSTITUTE(H269," ",""))))-1))))</f>
        <v/>
      </c>
      <c r="G269" s="59" t="str">
        <f t="shared" si="11"/>
        <v/>
      </c>
      <c r="H269" s="59" t="str">
        <f>IF(OR(G269="",G269=0,G269="0"),"",LEFT(G269,C268+1))</f>
        <v/>
      </c>
      <c r="I269" s="59"/>
      <c r="J269" s="142"/>
      <c r="K269" s="117" t="str">
        <f>IF(LEN(TRIM(L269))&gt;0,MAX(K13:K268)+1,"")</f>
        <v/>
      </c>
      <c r="L269" s="146"/>
      <c r="M269" s="142"/>
      <c r="N269" s="243"/>
      <c r="X269" s="3">
        <v>1</v>
      </c>
    </row>
    <row r="270" spans="2:24" ht="15.75">
      <c r="B270" s="286"/>
      <c r="C270" s="123" t="str">
        <f>TRIM(SUBSTITUTE(SUBSTITUTE(SUBSTITUTE(SUBSTITUTE(SUBSTITUTE(SUBSTITUTE(SUBSTITUTE(SUBSTITUTE(SUBSTITUTE(SUBSTITUTE(C267,","," "),";"," "),":"," "),"!"," "),"?"," "),"…"," "),"»"," "),"«"," "),"/"," "),"."," "))</f>
        <v/>
      </c>
      <c r="D270" s="59" t="str" cm="1">
        <f t="array" ref="D270">IF(ROW()=ROW(D266),C269,INDEX(E266:E279,ROW()-ROW(D266)))</f>
        <v/>
      </c>
      <c r="E270" s="114" t="str">
        <f>IF(OR(D270="",C268="",C268&lt;=0,F270=""),"",TRIM(MID(D270,LEN(F270)+1+IF(MID(D270,LEN(F270)+1,1)=" ",1,0),99999)))</f>
        <v/>
      </c>
      <c r="F270" s="59" t="str">
        <f>IF(OR(G270="",G270=0,G270="0"),"",IF(LEN(G270)&lt;=C268,G270,IF(LEN(SUBSTITUTE(H270," ",""))=C268+1,LEFT(G270,C268),LEFT(G270,FIND("§",SUBSTITUTE(H270," ","§",LEN(H270)-LEN(SUBSTITUTE(H270," ",""))))-1))))</f>
        <v/>
      </c>
      <c r="G270" s="59" t="str">
        <f t="shared" ref="G270:G333" si="12">IF(OR(D270="",D270=0),"",TRIM(SUBSTITUTE(SUBSTITUTE(D270,CHAR(160)," "),CHAR(10)," ")))</f>
        <v/>
      </c>
      <c r="H270" s="59" t="str">
        <f>IF(OR(G270="",G270=0,G270="0"),"",LEFT(G270,C268+1))</f>
        <v/>
      </c>
      <c r="I270" s="59"/>
      <c r="J270" s="142"/>
      <c r="K270" s="117" t="str">
        <f>IF(LEN(TRIM(L270))&gt;0,MAX(K13:K269)+1,"")</f>
        <v/>
      </c>
      <c r="L270" s="146"/>
      <c r="M270" s="142"/>
      <c r="N270" s="243"/>
      <c r="X270" s="3">
        <v>1</v>
      </c>
    </row>
    <row r="271" spans="2:24" ht="15.75">
      <c r="B271" s="286"/>
      <c r="C271" s="59" t="str">
        <f>TRIM(SUBSTITUTE(SUBSTITUTE(SUBSTITUTE(SUBSTITUTE(SUBSTITUTE(SUBSTITUTE(SUBSTITUTE(SUBSTITUTE(C270,"("," "),")"," "),CHAR(34)," "),"-"," "),"_"," "),"&lt;"," "),"&gt;"," "),"="," "))</f>
        <v/>
      </c>
      <c r="D271" s="59" t="str" cm="1">
        <f t="array" ref="D271">IF(ROW()=ROW(D266),C269,INDEX(E266:E279,ROW()-ROW(D266)))</f>
        <v/>
      </c>
      <c r="E271" s="114" t="str">
        <f>IF(OR(D271="",C268="",C268&lt;=0,F271=""),"",TRIM(MID(D271,LEN(F271)+1+IF(MID(D271,LEN(F271)+1,1)=" ",1,0),99999)))</f>
        <v/>
      </c>
      <c r="F271" s="59" t="str">
        <f>IF(OR(G271="",G271=0,G271="0"),"",IF(LEN(G271)&lt;=C268,G271,IF(LEN(SUBSTITUTE(H271," ",""))=C268+1,LEFT(G271,C268),LEFT(G271,FIND("§",SUBSTITUTE(H271," ","§",LEN(H271)-LEN(SUBSTITUTE(H271," ",""))))-1))))</f>
        <v/>
      </c>
      <c r="G271" s="59" t="str">
        <f t="shared" si="12"/>
        <v/>
      </c>
      <c r="H271" s="59" t="str">
        <f>IF(OR(G271="",G271=0,G271="0"),"",LEFT(G271,C268+1))</f>
        <v/>
      </c>
      <c r="I271" s="59"/>
      <c r="J271" s="142"/>
      <c r="K271" s="117" t="str">
        <f>IF(LEN(TRIM(L271))&gt;0,MAX(K13:K270)+1,"")</f>
        <v/>
      </c>
      <c r="L271" s="146"/>
      <c r="M271" s="142"/>
      <c r="N271" s="243"/>
      <c r="X271" s="3">
        <v>1</v>
      </c>
    </row>
    <row r="272" spans="2:24" ht="15.75">
      <c r="B272" s="286"/>
      <c r="C272" s="70" t="str">
        <f>TRIM(SUBSTITUTE(SUBSTITUTE(SUBSTITUTE(SUBSTITUTE(C271,"►"," "),"▼"," "),"▲"," "),"◄"," "))</f>
        <v/>
      </c>
      <c r="D272" s="59" t="str" cm="1">
        <f t="array" ref="D272">IF(ROW()=ROW(D266),C269,INDEX(E266:E279,ROW()-ROW(D266)))</f>
        <v/>
      </c>
      <c r="E272" s="114" t="str">
        <f>IF(OR(D272="",C268="",C268&lt;=0,F272=""),"",TRIM(MID(D272,LEN(F272)+1+IF(MID(D272,LEN(F272)+1,1)=" ",1,0),99999)))</f>
        <v/>
      </c>
      <c r="F272" s="59" t="str">
        <f>IF(OR(G272="",G272=0,G272="0"),"",IF(LEN(G272)&lt;=C268,G272,IF(LEN(SUBSTITUTE(H272," ",""))=C268+1,LEFT(G272,C268),LEFT(G272,FIND("§",SUBSTITUTE(H272," ","§",LEN(H272)-LEN(SUBSTITUTE(H272," ",""))))-1))))</f>
        <v/>
      </c>
      <c r="G272" s="59" t="str">
        <f t="shared" si="12"/>
        <v/>
      </c>
      <c r="H272" s="59" t="str">
        <f>IF(OR(G272="",G272=0,G272="0"),"",LEFT(G272,C268+1))</f>
        <v/>
      </c>
      <c r="I272" s="59"/>
      <c r="J272" s="142"/>
      <c r="K272" s="117" t="str">
        <f>IF(LEN(TRIM(L272))&gt;0,MAX(K13:K271)+1,"")</f>
        <v/>
      </c>
      <c r="L272" s="146"/>
      <c r="M272" s="142"/>
      <c r="N272" s="243"/>
      <c r="X272" s="3">
        <v>1</v>
      </c>
    </row>
    <row r="273" spans="2:24" ht="15.75">
      <c r="B273" s="286"/>
      <c r="C273" s="70" t="str">
        <f>TRIM(SUBSTITUTE(SUBSTITUTE(C272,"“"," "),"”"," "))</f>
        <v/>
      </c>
      <c r="D273" s="59" t="str" cm="1">
        <f t="array" ref="D273">IF(ROW()=ROW(D266),C269,INDEX(E266:E279,ROW()-ROW(D266)))</f>
        <v/>
      </c>
      <c r="E273" s="114" t="str">
        <f>IF(OR(D273="",C268="",C268&lt;=0,F273=""),"",TRIM(MID(D273,LEN(F273)+1+IF(MID(D273,LEN(F273)+1,1)=" ",1,0),99999)))</f>
        <v/>
      </c>
      <c r="F273" s="59" t="str">
        <f>IF(OR(G273="",G273=0,G273="0"),"",IF(LEN(G273)&lt;=C268,G273,IF(LEN(SUBSTITUTE(H273," ",""))=C268+1,LEFT(G273,C268),LEFT(G273,FIND("§",SUBSTITUTE(H273," ","§",LEN(H273)-LEN(SUBSTITUTE(H273," ",""))))-1))))</f>
        <v/>
      </c>
      <c r="G273" s="59" t="str">
        <f t="shared" si="12"/>
        <v/>
      </c>
      <c r="H273" s="59" t="str">
        <f>IF(OR(G273="",G273=0,G273="0"),"",LEFT(G273,C268+1))</f>
        <v/>
      </c>
      <c r="I273" s="59"/>
      <c r="J273" s="142"/>
      <c r="K273" s="117" t="str">
        <f>IF(LEN(TRIM(L273))&gt;0,MAX(K13:K272)+1,"")</f>
        <v/>
      </c>
      <c r="L273" s="146"/>
      <c r="M273" s="142"/>
      <c r="N273" s="243"/>
      <c r="X273" s="3">
        <v>1</v>
      </c>
    </row>
    <row r="274" spans="2:24" ht="15.75">
      <c r="B274" s="286"/>
      <c r="C274" s="70"/>
      <c r="D274" s="59" t="str" cm="1">
        <f t="array" ref="D274">IF(ROW()=ROW(D266),C269,INDEX(E266:E279,ROW()-ROW(D266)))</f>
        <v/>
      </c>
      <c r="E274" s="114" t="str">
        <f>IF(OR(D274="",C268="",C268&lt;=0,F274=""),"",TRIM(MID(D274,LEN(F274)+1+IF(MID(D274,LEN(F274)+1,1)=" ",1,0),99999)))</f>
        <v/>
      </c>
      <c r="F274" s="59" t="str">
        <f>IF(OR(G274="",G274=0,G274="0"),"",IF(LEN(G274)&lt;=C268,G274,IF(LEN(SUBSTITUTE(H274," ",""))=C268+1,LEFT(G274,C268),LEFT(G274,FIND("§",SUBSTITUTE(H274," ","§",LEN(H274)-LEN(SUBSTITUTE(H274," ",""))))-1))))</f>
        <v/>
      </c>
      <c r="G274" s="59" t="str">
        <f t="shared" si="12"/>
        <v/>
      </c>
      <c r="H274" s="59" t="str">
        <f>IF(OR(G274="",G274=0,G274="0"),"",LEFT(G274,C268+1))</f>
        <v/>
      </c>
      <c r="I274" s="59"/>
      <c r="J274" s="142"/>
      <c r="K274" s="117" t="str">
        <f>IF(LEN(TRIM(L274))&gt;0,MAX(K13:K273)+1,"")</f>
        <v/>
      </c>
      <c r="L274" s="146"/>
      <c r="M274" s="142"/>
      <c r="N274" s="243"/>
      <c r="X274" s="3">
        <v>1</v>
      </c>
    </row>
    <row r="275" spans="2:24" ht="15.75">
      <c r="B275" s="286"/>
      <c r="C275" s="70"/>
      <c r="D275" s="59" t="str" cm="1">
        <f t="array" ref="D275">IF(ROW()=ROW(D266),C269,INDEX(E266:E279,ROW()-ROW(D266)))</f>
        <v/>
      </c>
      <c r="E275" s="114" t="str">
        <f>IF(OR(D275="",C268="",C268&lt;=0,F275=""),"",TRIM(MID(D275,LEN(F275)+1+IF(MID(D275,LEN(F275)+1,1)=" ",1,0),99999)))</f>
        <v/>
      </c>
      <c r="F275" s="59" t="str">
        <f>IF(OR(G275="",G275=0,G275="0"),"",IF(LEN(G275)&lt;=C268,G275,IF(LEN(SUBSTITUTE(H275," ",""))=C268+1,LEFT(G275,C268),LEFT(G275,FIND("§",SUBSTITUTE(H275," ","§",LEN(H275)-LEN(SUBSTITUTE(H275," ",""))))-1))))</f>
        <v/>
      </c>
      <c r="G275" s="59" t="str">
        <f t="shared" si="12"/>
        <v/>
      </c>
      <c r="H275" s="59" t="str">
        <f>IF(OR(G275="",G275=0,G275="0"),"",LEFT(G275,C268+1))</f>
        <v/>
      </c>
      <c r="I275" s="59"/>
      <c r="J275" s="142"/>
      <c r="K275" s="117" t="str">
        <f>IF(LEN(TRIM(L275))&gt;0,MAX(K13:K274)+1,"")</f>
        <v/>
      </c>
      <c r="L275" s="146"/>
      <c r="M275" s="142"/>
      <c r="N275" s="243"/>
      <c r="X275" s="3">
        <v>1</v>
      </c>
    </row>
    <row r="276" spans="2:24" ht="15.75">
      <c r="B276" s="286"/>
      <c r="C276" s="70"/>
      <c r="D276" s="59" t="str" cm="1">
        <f t="array" ref="D276">IF(ROW()=ROW(D266),C269,INDEX(E266:E279,ROW()-ROW(D266)))</f>
        <v/>
      </c>
      <c r="E276" s="114" t="str">
        <f>IF(OR(D276="",C268="",C268&lt;=0,F276=""),"",TRIM(MID(D276,LEN(F276)+1+IF(MID(D276,LEN(F276)+1,1)=" ",1,0),99999)))</f>
        <v/>
      </c>
      <c r="F276" s="59" t="str">
        <f>IF(OR(G276="",G276=0,G276="0"),"",IF(LEN(G276)&lt;=C268,G276,IF(LEN(SUBSTITUTE(H276," ",""))=C268+1,LEFT(G276,C268),LEFT(G276,FIND("§",SUBSTITUTE(H276," ","§",LEN(H276)-LEN(SUBSTITUTE(H276," ",""))))-1))))</f>
        <v/>
      </c>
      <c r="G276" s="59" t="str">
        <f t="shared" si="12"/>
        <v/>
      </c>
      <c r="H276" s="59" t="str">
        <f>IF(OR(G276="",G276=0,G276="0"),"",LEFT(G276,C268+1))</f>
        <v/>
      </c>
      <c r="I276" s="59"/>
      <c r="J276" s="142"/>
      <c r="K276" s="117" t="str">
        <f>IF(LEN(TRIM(L276))&gt;0,MAX(K13:K275)+1,"")</f>
        <v/>
      </c>
      <c r="L276" s="146"/>
      <c r="M276" s="142"/>
      <c r="N276" s="243"/>
      <c r="X276" s="3">
        <v>1</v>
      </c>
    </row>
    <row r="277" spans="2:24" ht="15.75">
      <c r="B277" s="286"/>
      <c r="C277" s="70"/>
      <c r="D277" s="59" t="str" cm="1">
        <f t="array" ref="D277">IF(ROW()=ROW(D266),C269,INDEX(E266:E279,ROW()-ROW(D266)))</f>
        <v/>
      </c>
      <c r="E277" s="114" t="str">
        <f>IF(OR(D277="",C268="",C268&lt;=0,F277=""),"",TRIM(MID(D277,LEN(F277)+1+IF(MID(D277,LEN(F277)+1,1)=" ",1,0),99999)))</f>
        <v/>
      </c>
      <c r="F277" s="59" t="str">
        <f>IF(OR(G277="",G277=0,G277="0"),"",IF(LEN(G277)&lt;=C268,G277,IF(LEN(SUBSTITUTE(H277," ",""))=C268+1,LEFT(G277,C268),LEFT(G277,FIND("§",SUBSTITUTE(H277," ","§",LEN(H277)-LEN(SUBSTITUTE(H277," ",""))))-1))))</f>
        <v/>
      </c>
      <c r="G277" s="59" t="str">
        <f t="shared" si="12"/>
        <v/>
      </c>
      <c r="H277" s="59" t="str">
        <f>IF(OR(G277="",G277=0,G277="0"),"",LEFT(G277,C268+1))</f>
        <v/>
      </c>
      <c r="I277" s="59"/>
      <c r="J277" s="142"/>
      <c r="K277" s="117" t="str">
        <f>IF(LEN(TRIM(L277))&gt;0,MAX(K13:K276)+1,"")</f>
        <v/>
      </c>
      <c r="L277" s="146"/>
      <c r="M277" s="142"/>
      <c r="N277" s="243"/>
      <c r="X277" s="3">
        <v>1</v>
      </c>
    </row>
    <row r="278" spans="2:24" ht="15.75">
      <c r="B278" s="286"/>
      <c r="C278" s="70"/>
      <c r="D278" s="59" t="str" cm="1">
        <f t="array" ref="D278">IF(ROW()=ROW(D266),C269,INDEX(E266:E279,ROW()-ROW(D266)))</f>
        <v/>
      </c>
      <c r="E278" s="114" t="str">
        <f>IF(OR(D278="",C268="",C268&lt;=0,F278=""),"",TRIM(MID(D278,LEN(F278)+1+IF(MID(D278,LEN(F278)+1,1)=" ",1,0),99999)))</f>
        <v/>
      </c>
      <c r="F278" s="59" t="str">
        <f>IF(OR(G278="",G278=0,G278="0"),"",IF(LEN(G278)&lt;=C268,G278,IF(LEN(SUBSTITUTE(H278," ",""))=C268+1,LEFT(G278,C268),LEFT(G278,FIND("§",SUBSTITUTE(H278," ","§",LEN(H278)-LEN(SUBSTITUTE(H278," ",""))))-1))))</f>
        <v/>
      </c>
      <c r="G278" s="59" t="str">
        <f t="shared" si="12"/>
        <v/>
      </c>
      <c r="H278" s="59" t="str">
        <f>IF(OR(G278="",G278=0,G278="0"),"",LEFT(G278,C268+1))</f>
        <v/>
      </c>
      <c r="I278" s="59"/>
      <c r="J278" s="142"/>
      <c r="K278" s="117" t="str">
        <f>IF(LEN(TRIM(L278))&gt;0,MAX(K13:K277)+1,"")</f>
        <v/>
      </c>
      <c r="L278" s="146"/>
      <c r="M278" s="142"/>
      <c r="N278" s="243"/>
      <c r="X278" s="3">
        <v>1</v>
      </c>
    </row>
    <row r="279" spans="2:24" ht="15.75">
      <c r="B279" s="286"/>
      <c r="C279" s="70"/>
      <c r="D279" s="59" t="str" cm="1">
        <f t="array" ref="D279">IF(ROW()=ROW(D266),C269,INDEX(E266:E279,ROW()-ROW(D266)))</f>
        <v/>
      </c>
      <c r="E279" s="114" t="str">
        <f>IF(OR(D279="",C268="",C268&lt;=0,F279=""),"",TRIM(MID(D279,LEN(F279)+1+IF(MID(D279,LEN(F279)+1,1)=" ",1,0),99999)))</f>
        <v/>
      </c>
      <c r="F279" s="59" t="str">
        <f>IF(OR(G279="",G279=0,G279="0"),"",IF(LEN(G279)&lt;=C268,G279,IF(LEN(SUBSTITUTE(H279," ",""))=C268+1,LEFT(G279,C268),LEFT(G279,FIND("§",SUBSTITUTE(H279," ","§",LEN(H279)-LEN(SUBSTITUTE(H279," ",""))))-1))))</f>
        <v/>
      </c>
      <c r="G279" s="59" t="str">
        <f t="shared" si="12"/>
        <v/>
      </c>
      <c r="H279" s="59" t="str">
        <f>IF(OR(G279="",G279=0,G279="0"),"",LEFT(G279,C268+1))</f>
        <v/>
      </c>
      <c r="I279" s="59"/>
      <c r="J279" s="142"/>
      <c r="K279" s="117" t="str">
        <f>IF(LEN(TRIM(L279))&gt;0,MAX(K13:K278)+1,"")</f>
        <v/>
      </c>
      <c r="L279" s="146"/>
      <c r="M279" s="142"/>
      <c r="N279" s="243"/>
      <c r="X279" s="3">
        <v>1</v>
      </c>
    </row>
    <row r="280" spans="2:24" ht="15.75">
      <c r="B280" s="286"/>
      <c r="C280" s="113" t="str">
        <f>IF(TRIM(SUBSTITUTE(J33,CHAR(160),""))="","",J33)</f>
        <v/>
      </c>
      <c r="D280" s="59" t="str" cm="1">
        <f t="array" ref="D280">IF(ROW()=ROW(D280),C283,INDEX(E280:E293,ROW()-ROW(D280)))</f>
        <v/>
      </c>
      <c r="E280" s="114" t="str">
        <f>IF(OR(D280="",C282="",C282&lt;=0,F280=""),"",TRIM(MID(D280,LEN(F280)+1+IF(MID(D280,LEN(F280)+1,1)=" ",1,0),99999)))</f>
        <v/>
      </c>
      <c r="F280" s="59" t="str">
        <f>IF(OR(G280="",G280=0,G280="0"),"",IF(LEN(G280)&lt;=C282,G280,IF(LEN(SUBSTITUTE(H280," ",""))=C282+1,LEFT(G280,C282),LEFT(G280,FIND("§",SUBSTITUTE(H280," ","§",LEN(H280)-LEN(SUBSTITUTE(H280," ",""))))-1))))</f>
        <v/>
      </c>
      <c r="G280" s="59" t="str">
        <f t="shared" si="12"/>
        <v/>
      </c>
      <c r="H280" s="59" t="str">
        <f>IF(OR(G280="",G280=0,G280="0"),"",LEFT(G280,C282+1))</f>
        <v/>
      </c>
      <c r="I280" s="59"/>
      <c r="J280" s="142"/>
      <c r="K280" s="117" t="str">
        <f>IF(LEN(TRIM(L280))&gt;0,MAX(K13:K279)+1,"")</f>
        <v/>
      </c>
      <c r="L280" s="146"/>
      <c r="M280" s="142"/>
      <c r="N280" s="243"/>
      <c r="X280" s="3">
        <v>1</v>
      </c>
    </row>
    <row r="281" spans="2:24" ht="15.75">
      <c r="B281" s="286"/>
      <c r="C281" s="70" t="str">
        <f>TRIM(SUBSTITUTE(SUBSTITUTE(SUBSTITUTE(SUBSTITUTE(SUBSTITUTE(SUBSTITUTE(SUBSTITUTE(SUBSTITUTE(SUBSTITUTE(CLEAN(IF(OR(LEFT(C280,1)="-",LEFT(C280,1)="="),MID(C280,2,99999),C280)),"—","-"),"–","-"),CHAR(160)," "),CHAR(9)," "),CHAR(13)," "),CHAR(10)," ")," "," ")," "," ")," "," "))</f>
        <v/>
      </c>
      <c r="D281" s="59" t="str" cm="1">
        <f t="array" ref="D281">IF(ROW()=ROW(D280),C283,INDEX(E280:E293,ROW()-ROW(D280)))</f>
        <v/>
      </c>
      <c r="E281" s="114" t="str">
        <f>IF(OR(D281="",C282="",C282&lt;=0,F281=""),"",TRIM(MID(D281,LEN(F281)+1+IF(MID(D281,LEN(F281)+1,1)=" ",1,0),99999)))</f>
        <v/>
      </c>
      <c r="F281" s="59" t="str">
        <f>IF(OR(G281="",G281=0,G281="0"),"",IF(LEN(G281)&lt;=C282,G281,IF(LEN(SUBSTITUTE(H281," ",""))=C282+1,LEFT(G281,C282),LEFT(G281,FIND("§",SUBSTITUTE(H281," ","§",LEN(H281)-LEN(SUBSTITUTE(H281," ",""))))-1))))</f>
        <v/>
      </c>
      <c r="G281" s="59" t="str">
        <f t="shared" si="12"/>
        <v/>
      </c>
      <c r="H281" s="59" t="str">
        <f>IF(OR(G281="",G281=0,G281="0"),"",LEFT(G281,C282+1))</f>
        <v/>
      </c>
      <c r="I281" s="59"/>
      <c r="J281" s="142"/>
      <c r="K281" s="117" t="str">
        <f>IF(LEN(TRIM(L281))&gt;0,MAX(K13:K280)+1,"")</f>
        <v/>
      </c>
      <c r="L281" s="146"/>
      <c r="M281" s="142"/>
      <c r="N281" s="243"/>
      <c r="X281" s="3">
        <v>1</v>
      </c>
    </row>
    <row r="282" spans="2:24" ht="15.75">
      <c r="B282" s="286"/>
      <c r="C282" s="121">
        <f>C11</f>
        <v>120</v>
      </c>
      <c r="D282" s="59" t="str" cm="1">
        <f t="array" ref="D282">IF(ROW()=ROW(D280),C283,INDEX(E280:E293,ROW()-ROW(D280)))</f>
        <v/>
      </c>
      <c r="E282" s="114" t="str">
        <f>IF(OR(D282="",C282="",C282&lt;=0,F282=""),"",TRIM(MID(D282,LEN(F282)+1+IF(MID(D282,LEN(F282)+1,1)=" ",1,0),99999)))</f>
        <v/>
      </c>
      <c r="F282" s="59" t="str">
        <f>IF(OR(G282="",G282=0,G282="0"),"",IF(LEN(G282)&lt;=C282,G282,IF(LEN(SUBSTITUTE(H282," ",""))=C282+1,LEFT(G282,C282),LEFT(G282,FIND("§",SUBSTITUTE(H282," ","§",LEN(H282)-LEN(SUBSTITUTE(H282," ",""))))-1))))</f>
        <v/>
      </c>
      <c r="G282" s="59" t="str">
        <f t="shared" si="12"/>
        <v/>
      </c>
      <c r="H282" s="59" t="str">
        <f>IF(OR(G282="",G282=0,G282="0"),"",LEFT(G282,C282+1))</f>
        <v/>
      </c>
      <c r="I282" s="59"/>
      <c r="J282" s="142"/>
      <c r="K282" s="117" t="str">
        <f>IF(LEN(TRIM(L282))&gt;0,MAX(K13:K281)+1,"")</f>
        <v/>
      </c>
      <c r="L282" s="146"/>
      <c r="M282" s="142"/>
      <c r="N282" s="243"/>
      <c r="X282" s="3">
        <v>1</v>
      </c>
    </row>
    <row r="283" spans="2:24" ht="15.75">
      <c r="B283" s="286"/>
      <c r="C283" s="70" t="str">
        <f>IF(UPPER(TRIM(C12))="X",C287,C281)</f>
        <v/>
      </c>
      <c r="D283" s="59" t="str" cm="1">
        <f t="array" ref="D283">IF(ROW()=ROW(D280),C283,INDEX(E280:E293,ROW()-ROW(D280)))</f>
        <v/>
      </c>
      <c r="E283" s="114" t="str">
        <f>IF(OR(D283="",C282="",C282&lt;=0,F283=""),"",TRIM(MID(D283,LEN(F283)+1+IF(MID(D283,LEN(F283)+1,1)=" ",1,0),99999)))</f>
        <v/>
      </c>
      <c r="F283" s="59" t="str">
        <f>IF(OR(G283="",G283=0,G283="0"),"",IF(LEN(G283)&lt;=C282,G283,IF(LEN(SUBSTITUTE(H283," ",""))=C282+1,LEFT(G283,C282),LEFT(G283,FIND("§",SUBSTITUTE(H283," ","§",LEN(H283)-LEN(SUBSTITUTE(H283," ",""))))-1))))</f>
        <v/>
      </c>
      <c r="G283" s="59" t="str">
        <f t="shared" si="12"/>
        <v/>
      </c>
      <c r="H283" s="59" t="str">
        <f>IF(OR(G283="",G283=0,G283="0"),"",LEFT(G283,C282+1))</f>
        <v/>
      </c>
      <c r="I283" s="59"/>
      <c r="J283" s="142"/>
      <c r="K283" s="117" t="str">
        <f>IF(LEN(TRIM(L283))&gt;0,MAX(K13:K282)+1,"")</f>
        <v/>
      </c>
      <c r="L283" s="146"/>
      <c r="M283" s="142"/>
      <c r="N283" s="243"/>
      <c r="X283" s="3">
        <v>1</v>
      </c>
    </row>
    <row r="284" spans="2:24" ht="15.75">
      <c r="B284" s="286"/>
      <c r="C284" s="123" t="str">
        <f>TRIM(SUBSTITUTE(SUBSTITUTE(SUBSTITUTE(SUBSTITUTE(SUBSTITUTE(SUBSTITUTE(SUBSTITUTE(SUBSTITUTE(SUBSTITUTE(SUBSTITUTE(C281,","," "),";"," "),":"," "),"!"," "),"?"," "),"…"," "),"»"," "),"«"," "),"/"," "),"."," "))</f>
        <v/>
      </c>
      <c r="D284" s="59" t="str" cm="1">
        <f t="array" ref="D284">IF(ROW()=ROW(D280),C283,INDEX(E280:E293,ROW()-ROW(D280)))</f>
        <v/>
      </c>
      <c r="E284" s="114" t="str">
        <f>IF(OR(D284="",C282="",C282&lt;=0,F284=""),"",TRIM(MID(D284,LEN(F284)+1+IF(MID(D284,LEN(F284)+1,1)=" ",1,0),99999)))</f>
        <v/>
      </c>
      <c r="F284" s="59" t="str">
        <f>IF(OR(G284="",G284=0,G284="0"),"",IF(LEN(G284)&lt;=C282,G284,IF(LEN(SUBSTITUTE(H284," ",""))=C282+1,LEFT(G284,C282),LEFT(G284,FIND("§",SUBSTITUTE(H284," ","§",LEN(H284)-LEN(SUBSTITUTE(H284," ",""))))-1))))</f>
        <v/>
      </c>
      <c r="G284" s="59" t="str">
        <f t="shared" si="12"/>
        <v/>
      </c>
      <c r="H284" s="59" t="str">
        <f>IF(OR(G284="",G284=0,G284="0"),"",LEFT(G284,C282+1))</f>
        <v/>
      </c>
      <c r="I284" s="59"/>
      <c r="J284" s="142"/>
      <c r="K284" s="117" t="str">
        <f>IF(LEN(TRIM(L284))&gt;0,MAX(K13:K283)+1,"")</f>
        <v/>
      </c>
      <c r="L284" s="146"/>
      <c r="M284" s="142"/>
      <c r="N284" s="243"/>
      <c r="X284" s="3">
        <v>1</v>
      </c>
    </row>
    <row r="285" spans="2:24" ht="15.75">
      <c r="B285" s="286"/>
      <c r="C285" s="59" t="str">
        <f>TRIM(SUBSTITUTE(SUBSTITUTE(SUBSTITUTE(SUBSTITUTE(SUBSTITUTE(SUBSTITUTE(SUBSTITUTE(SUBSTITUTE(C284,"("," "),")"," "),CHAR(34)," "),"-"," "),"_"," "),"&lt;"," "),"&gt;"," "),"="," "))</f>
        <v/>
      </c>
      <c r="D285" s="59" t="str" cm="1">
        <f t="array" ref="D285">IF(ROW()=ROW(D280),C283,INDEX(E280:E293,ROW()-ROW(D280)))</f>
        <v/>
      </c>
      <c r="E285" s="114" t="str">
        <f>IF(OR(D285="",C282="",C282&lt;=0,F285=""),"",TRIM(MID(D285,LEN(F285)+1+IF(MID(D285,LEN(F285)+1,1)=" ",1,0),99999)))</f>
        <v/>
      </c>
      <c r="F285" s="59" t="str">
        <f>IF(OR(G285="",G285=0,G285="0"),"",IF(LEN(G285)&lt;=C282,G285,IF(LEN(SUBSTITUTE(H285," ",""))=C282+1,LEFT(G285,C282),LEFT(G285,FIND("§",SUBSTITUTE(H285," ","§",LEN(H285)-LEN(SUBSTITUTE(H285," ",""))))-1))))</f>
        <v/>
      </c>
      <c r="G285" s="59" t="str">
        <f t="shared" si="12"/>
        <v/>
      </c>
      <c r="H285" s="59" t="str">
        <f>IF(OR(G285="",G285=0,G285="0"),"",LEFT(G285,C282+1))</f>
        <v/>
      </c>
      <c r="I285" s="59"/>
      <c r="J285" s="142"/>
      <c r="K285" s="117" t="str">
        <f>IF(LEN(TRIM(L285))&gt;0,MAX(K13:K284)+1,"")</f>
        <v/>
      </c>
      <c r="L285" s="146"/>
      <c r="M285" s="142"/>
      <c r="N285" s="243"/>
      <c r="X285" s="3">
        <v>1</v>
      </c>
    </row>
    <row r="286" spans="2:24" ht="15.75">
      <c r="B286" s="286"/>
      <c r="C286" s="70" t="str">
        <f>TRIM(SUBSTITUTE(SUBSTITUTE(SUBSTITUTE(SUBSTITUTE(C285,"►"," "),"▼"," "),"▲"," "),"◄"," "))</f>
        <v/>
      </c>
      <c r="D286" s="59" t="str" cm="1">
        <f t="array" ref="D286">IF(ROW()=ROW(D280),C283,INDEX(E280:E293,ROW()-ROW(D280)))</f>
        <v/>
      </c>
      <c r="E286" s="114" t="str">
        <f>IF(OR(D286="",C282="",C282&lt;=0,F286=""),"",TRIM(MID(D286,LEN(F286)+1+IF(MID(D286,LEN(F286)+1,1)=" ",1,0),99999)))</f>
        <v/>
      </c>
      <c r="F286" s="59" t="str">
        <f>IF(OR(G286="",G286=0,G286="0"),"",IF(LEN(G286)&lt;=C282,G286,IF(LEN(SUBSTITUTE(H286," ",""))=C282+1,LEFT(G286,C282),LEFT(G286,FIND("§",SUBSTITUTE(H286," ","§",LEN(H286)-LEN(SUBSTITUTE(H286," ",""))))-1))))</f>
        <v/>
      </c>
      <c r="G286" s="59" t="str">
        <f t="shared" si="12"/>
        <v/>
      </c>
      <c r="H286" s="59" t="str">
        <f>IF(OR(G286="",G286=0,G286="0"),"",LEFT(G286,C282+1))</f>
        <v/>
      </c>
      <c r="I286" s="59"/>
      <c r="J286" s="142"/>
      <c r="K286" s="117" t="str">
        <f>IF(LEN(TRIM(L286))&gt;0,MAX(K13:K285)+1,"")</f>
        <v/>
      </c>
      <c r="L286" s="146"/>
      <c r="M286" s="142"/>
      <c r="N286" s="243"/>
      <c r="X286" s="3">
        <v>1</v>
      </c>
    </row>
    <row r="287" spans="2:24" ht="15.75">
      <c r="B287" s="286"/>
      <c r="C287" s="70" t="str">
        <f>TRIM(SUBSTITUTE(SUBSTITUTE(C286,"“"," "),"”"," "))</f>
        <v/>
      </c>
      <c r="D287" s="59" t="str" cm="1">
        <f t="array" ref="D287">IF(ROW()=ROW(D280),C283,INDEX(E280:E293,ROW()-ROW(D280)))</f>
        <v/>
      </c>
      <c r="E287" s="114" t="str">
        <f>IF(OR(D287="",C282="",C282&lt;=0,F287=""),"",TRIM(MID(D287,LEN(F287)+1+IF(MID(D287,LEN(F287)+1,1)=" ",1,0),99999)))</f>
        <v/>
      </c>
      <c r="F287" s="59" t="str">
        <f>IF(OR(G287="",G287=0,G287="0"),"",IF(LEN(G287)&lt;=C282,G287,IF(LEN(SUBSTITUTE(H287," ",""))=C282+1,LEFT(G287,C282),LEFT(G287,FIND("§",SUBSTITUTE(H287," ","§",LEN(H287)-LEN(SUBSTITUTE(H287," ",""))))-1))))</f>
        <v/>
      </c>
      <c r="G287" s="59" t="str">
        <f t="shared" si="12"/>
        <v/>
      </c>
      <c r="H287" s="59" t="str">
        <f>IF(OR(G287="",G287=0,G287="0"),"",LEFT(G287,C282+1))</f>
        <v/>
      </c>
      <c r="I287" s="59"/>
      <c r="J287" s="142"/>
      <c r="K287" s="117" t="str">
        <f>IF(LEN(TRIM(L287))&gt;0,MAX(K13:K286)+1,"")</f>
        <v/>
      </c>
      <c r="L287" s="146"/>
      <c r="M287" s="142"/>
      <c r="N287" s="243"/>
      <c r="X287" s="3">
        <v>1</v>
      </c>
    </row>
    <row r="288" spans="2:24" ht="15.75">
      <c r="B288" s="286"/>
      <c r="C288" s="70"/>
      <c r="D288" s="59" t="str" cm="1">
        <f t="array" ref="D288">IF(ROW()=ROW(D280),C283,INDEX(E280:E293,ROW()-ROW(D280)))</f>
        <v/>
      </c>
      <c r="E288" s="114" t="str">
        <f>IF(OR(D288="",C282="",C282&lt;=0,F288=""),"",TRIM(MID(D288,LEN(F288)+1+IF(MID(D288,LEN(F288)+1,1)=" ",1,0),99999)))</f>
        <v/>
      </c>
      <c r="F288" s="59" t="str">
        <f>IF(OR(G288="",G288=0,G288="0"),"",IF(LEN(G288)&lt;=C282,G288,IF(LEN(SUBSTITUTE(H288," ",""))=C282+1,LEFT(G288,C282),LEFT(G288,FIND("§",SUBSTITUTE(H288," ","§",LEN(H288)-LEN(SUBSTITUTE(H288," ",""))))-1))))</f>
        <v/>
      </c>
      <c r="G288" s="59" t="str">
        <f t="shared" si="12"/>
        <v/>
      </c>
      <c r="H288" s="59" t="str">
        <f>IF(OR(G288="",G288=0,G288="0"),"",LEFT(G288,C282+1))</f>
        <v/>
      </c>
      <c r="I288" s="59"/>
      <c r="J288" s="142"/>
      <c r="K288" s="117" t="str">
        <f>IF(LEN(TRIM(L288))&gt;0,MAX(K13:K287)+1,"")</f>
        <v/>
      </c>
      <c r="L288" s="146"/>
      <c r="M288" s="142"/>
      <c r="N288" s="243"/>
      <c r="X288" s="3">
        <v>1</v>
      </c>
    </row>
    <row r="289" spans="2:24" ht="15.75">
      <c r="B289" s="286"/>
      <c r="C289" s="70"/>
      <c r="D289" s="59" t="str" cm="1">
        <f t="array" ref="D289">IF(ROW()=ROW(D280),C283,INDEX(E280:E293,ROW()-ROW(D280)))</f>
        <v/>
      </c>
      <c r="E289" s="114" t="str">
        <f>IF(OR(D289="",C282="",C282&lt;=0,F289=""),"",TRIM(MID(D289,LEN(F289)+1+IF(MID(D289,LEN(F289)+1,1)=" ",1,0),99999)))</f>
        <v/>
      </c>
      <c r="F289" s="59" t="str">
        <f>IF(OR(G289="",G289=0,G289="0"),"",IF(LEN(G289)&lt;=C282,G289,IF(LEN(SUBSTITUTE(H289," ",""))=C282+1,LEFT(G289,C282),LEFT(G289,FIND("§",SUBSTITUTE(H289," ","§",LEN(H289)-LEN(SUBSTITUTE(H289," ",""))))-1))))</f>
        <v/>
      </c>
      <c r="G289" s="59" t="str">
        <f t="shared" si="12"/>
        <v/>
      </c>
      <c r="H289" s="59" t="str">
        <f>IF(OR(G289="",G289=0,G289="0"),"",LEFT(G289,C282+1))</f>
        <v/>
      </c>
      <c r="I289" s="59"/>
      <c r="J289" s="142"/>
      <c r="K289" s="117" t="str">
        <f>IF(LEN(TRIM(L289))&gt;0,MAX(K13:K288)+1,"")</f>
        <v/>
      </c>
      <c r="L289" s="146"/>
      <c r="M289" s="142"/>
      <c r="N289" s="243"/>
      <c r="X289" s="3">
        <v>1</v>
      </c>
    </row>
    <row r="290" spans="2:24" ht="15.75">
      <c r="B290" s="286"/>
      <c r="C290" s="70"/>
      <c r="D290" s="59" t="str" cm="1">
        <f t="array" ref="D290">IF(ROW()=ROW(D280),C283,INDEX(E280:E293,ROW()-ROW(D280)))</f>
        <v/>
      </c>
      <c r="E290" s="114" t="str">
        <f>IF(OR(D290="",C282="",C282&lt;=0,F290=""),"",TRIM(MID(D290,LEN(F290)+1+IF(MID(D290,LEN(F290)+1,1)=" ",1,0),99999)))</f>
        <v/>
      </c>
      <c r="F290" s="59" t="str">
        <f>IF(OR(G290="",G290=0,G290="0"),"",IF(LEN(G290)&lt;=C282,G290,IF(LEN(SUBSTITUTE(H290," ",""))=C282+1,LEFT(G290,C282),LEFT(G290,FIND("§",SUBSTITUTE(H290," ","§",LEN(H290)-LEN(SUBSTITUTE(H290," ",""))))-1))))</f>
        <v/>
      </c>
      <c r="G290" s="59" t="str">
        <f t="shared" si="12"/>
        <v/>
      </c>
      <c r="H290" s="59" t="str">
        <f>IF(OR(G290="",G290=0,G290="0"),"",LEFT(G290,C282+1))</f>
        <v/>
      </c>
      <c r="I290" s="59"/>
      <c r="J290" s="142"/>
      <c r="K290" s="117" t="str">
        <f>IF(LEN(TRIM(L290))&gt;0,MAX(K13:K289)+1,"")</f>
        <v/>
      </c>
      <c r="L290" s="146"/>
      <c r="M290" s="142"/>
      <c r="N290" s="243"/>
      <c r="X290" s="3">
        <v>1</v>
      </c>
    </row>
    <row r="291" spans="2:24" ht="15.75">
      <c r="B291" s="286"/>
      <c r="C291" s="70"/>
      <c r="D291" s="59" t="str" cm="1">
        <f t="array" ref="D291">IF(ROW()=ROW(D280),C283,INDEX(E280:E293,ROW()-ROW(D280)))</f>
        <v/>
      </c>
      <c r="E291" s="114" t="str">
        <f>IF(OR(D291="",C282="",C282&lt;=0,F291=""),"",TRIM(MID(D291,LEN(F291)+1+IF(MID(D291,LEN(F291)+1,1)=" ",1,0),99999)))</f>
        <v/>
      </c>
      <c r="F291" s="59" t="str">
        <f>IF(OR(G291="",G291=0,G291="0"),"",IF(LEN(G291)&lt;=C282,G291,IF(LEN(SUBSTITUTE(H291," ",""))=C282+1,LEFT(G291,C282),LEFT(G291,FIND("§",SUBSTITUTE(H291," ","§",LEN(H291)-LEN(SUBSTITUTE(H291," ",""))))-1))))</f>
        <v/>
      </c>
      <c r="G291" s="59" t="str">
        <f t="shared" si="12"/>
        <v/>
      </c>
      <c r="H291" s="59" t="str">
        <f>IF(OR(G291="",G291=0,G291="0"),"",LEFT(G291,C282+1))</f>
        <v/>
      </c>
      <c r="I291" s="59"/>
      <c r="J291" s="142"/>
      <c r="K291" s="117" t="str">
        <f>IF(LEN(TRIM(L291))&gt;0,MAX(K13:K290)+1,"")</f>
        <v/>
      </c>
      <c r="L291" s="146"/>
      <c r="M291" s="142"/>
      <c r="N291" s="243"/>
      <c r="X291" s="3">
        <v>1</v>
      </c>
    </row>
    <row r="292" spans="2:24" ht="15.75">
      <c r="B292" s="286"/>
      <c r="C292" s="70"/>
      <c r="D292" s="59" t="str" cm="1">
        <f t="array" ref="D292">IF(ROW()=ROW(D280),C283,INDEX(E280:E293,ROW()-ROW(D280)))</f>
        <v/>
      </c>
      <c r="E292" s="114" t="str">
        <f>IF(OR(D292="",C282="",C282&lt;=0,F292=""),"",TRIM(MID(D292,LEN(F292)+1+IF(MID(D292,LEN(F292)+1,1)=" ",1,0),99999)))</f>
        <v/>
      </c>
      <c r="F292" s="59" t="str">
        <f>IF(OR(G292="",G292=0,G292="0"),"",IF(LEN(G292)&lt;=C282,G292,IF(LEN(SUBSTITUTE(H292," ",""))=C282+1,LEFT(G292,C282),LEFT(G292,FIND("§",SUBSTITUTE(H292," ","§",LEN(H292)-LEN(SUBSTITUTE(H292," ",""))))-1))))</f>
        <v/>
      </c>
      <c r="G292" s="59" t="str">
        <f t="shared" si="12"/>
        <v/>
      </c>
      <c r="H292" s="59" t="str">
        <f>IF(OR(G292="",G292=0,G292="0"),"",LEFT(G292,C282+1))</f>
        <v/>
      </c>
      <c r="I292" s="59"/>
      <c r="J292" s="142"/>
      <c r="K292" s="117" t="str">
        <f>IF(LEN(TRIM(L292))&gt;0,MAX(K13:K291)+1,"")</f>
        <v/>
      </c>
      <c r="L292" s="146"/>
      <c r="M292" s="142"/>
      <c r="N292" s="243"/>
      <c r="X292" s="3">
        <v>1</v>
      </c>
    </row>
    <row r="293" spans="2:24" ht="15.75">
      <c r="B293" s="286"/>
      <c r="C293" s="70"/>
      <c r="D293" s="59" t="str" cm="1">
        <f t="array" ref="D293">IF(ROW()=ROW(D280),C283,INDEX(E280:E293,ROW()-ROW(D280)))</f>
        <v/>
      </c>
      <c r="E293" s="114" t="str">
        <f>IF(OR(D293="",C282="",C282&lt;=0,F293=""),"",TRIM(MID(D293,LEN(F293)+1+IF(MID(D293,LEN(F293)+1,1)=" ",1,0),99999)))</f>
        <v/>
      </c>
      <c r="F293" s="59" t="str">
        <f>IF(OR(G293="",G293=0,G293="0"),"",IF(LEN(G293)&lt;=C282,G293,IF(LEN(SUBSTITUTE(H293," ",""))=C282+1,LEFT(G293,C282),LEFT(G293,FIND("§",SUBSTITUTE(H293," ","§",LEN(H293)-LEN(SUBSTITUTE(H293," ",""))))-1))))</f>
        <v/>
      </c>
      <c r="G293" s="59" t="str">
        <f t="shared" si="12"/>
        <v/>
      </c>
      <c r="H293" s="59" t="str">
        <f>IF(OR(G293="",G293=0,G293="0"),"",LEFT(G293,C282+1))</f>
        <v/>
      </c>
      <c r="I293" s="59"/>
      <c r="J293" s="142"/>
      <c r="K293" s="117" t="str">
        <f>IF(LEN(TRIM(L293))&gt;0,MAX(K13:K292)+1,"")</f>
        <v/>
      </c>
      <c r="L293" s="146"/>
      <c r="M293" s="142"/>
      <c r="N293" s="243"/>
      <c r="X293" s="3">
        <v>1</v>
      </c>
    </row>
    <row r="294" spans="2:24" ht="15.75">
      <c r="B294" s="286"/>
      <c r="C294" s="113" t="str">
        <f>IF(TRIM(SUBSTITUTE(J34,CHAR(160),""))="","",J34)</f>
        <v/>
      </c>
      <c r="D294" s="59" t="str" cm="1">
        <f t="array" ref="D294">IF(ROW()=ROW(D294),C297,INDEX(E294:E307,ROW()-ROW(D294)))</f>
        <v/>
      </c>
      <c r="E294" s="114" t="str">
        <f>IF(OR(D294="",C296="",C296&lt;=0,F294=""),"",TRIM(MID(D294,LEN(F294)+1+IF(MID(D294,LEN(F294)+1,1)=" ",1,0),99999)))</f>
        <v/>
      </c>
      <c r="F294" s="59" t="str">
        <f>IF(OR(G294="",G294=0,G294="0"),"",IF(LEN(G294)&lt;=C296,G294,IF(LEN(SUBSTITUTE(H294," ",""))=C296+1,LEFT(G294,C296),LEFT(G294,FIND("§",SUBSTITUTE(H294," ","§",LEN(H294)-LEN(SUBSTITUTE(H294," ",""))))-1))))</f>
        <v/>
      </c>
      <c r="G294" s="59" t="str">
        <f t="shared" si="12"/>
        <v/>
      </c>
      <c r="H294" s="59" t="str">
        <f>IF(OR(G294="",G294=0,G294="0"),"",LEFT(G294,C296+1))</f>
        <v/>
      </c>
      <c r="I294" s="59"/>
      <c r="J294" s="142"/>
      <c r="K294" s="117" t="str">
        <f>IF(LEN(TRIM(L294))&gt;0,MAX(K13:K293)+1,"")</f>
        <v/>
      </c>
      <c r="L294" s="146"/>
      <c r="M294" s="142"/>
      <c r="N294" s="243"/>
      <c r="X294" s="3">
        <v>1</v>
      </c>
    </row>
    <row r="295" spans="2:24" ht="15.75">
      <c r="B295" s="286"/>
      <c r="C295" s="70" t="str">
        <f>TRIM(SUBSTITUTE(SUBSTITUTE(SUBSTITUTE(SUBSTITUTE(SUBSTITUTE(SUBSTITUTE(SUBSTITUTE(SUBSTITUTE(SUBSTITUTE(CLEAN(IF(OR(LEFT(C294,1)="-",LEFT(C294,1)="="),MID(C294,2,99999),C294)),"—","-"),"–","-"),CHAR(160)," "),CHAR(9)," "),CHAR(13)," "),CHAR(10)," ")," "," ")," "," ")," "," "))</f>
        <v/>
      </c>
      <c r="D295" s="59" t="str" cm="1">
        <f t="array" ref="D295">IF(ROW()=ROW(D294),C297,INDEX(E294:E307,ROW()-ROW(D294)))</f>
        <v/>
      </c>
      <c r="E295" s="114" t="str">
        <f>IF(OR(D295="",C296="",C296&lt;=0,F295=""),"",TRIM(MID(D295,LEN(F295)+1+IF(MID(D295,LEN(F295)+1,1)=" ",1,0),99999)))</f>
        <v/>
      </c>
      <c r="F295" s="59" t="str">
        <f>IF(OR(G295="",G295=0,G295="0"),"",IF(LEN(G295)&lt;=C296,G295,IF(LEN(SUBSTITUTE(H295," ",""))=C296+1,LEFT(G295,C296),LEFT(G295,FIND("§",SUBSTITUTE(H295," ","§",LEN(H295)-LEN(SUBSTITUTE(H295," ",""))))-1))))</f>
        <v/>
      </c>
      <c r="G295" s="59" t="str">
        <f t="shared" si="12"/>
        <v/>
      </c>
      <c r="H295" s="59" t="str">
        <f>IF(OR(G295="",G295=0,G295="0"),"",LEFT(G295,C296+1))</f>
        <v/>
      </c>
      <c r="I295" s="59"/>
      <c r="J295" s="142"/>
      <c r="K295" s="117" t="str">
        <f>IF(LEN(TRIM(L295))&gt;0,MAX(K13:K294)+1,"")</f>
        <v/>
      </c>
      <c r="L295" s="146"/>
      <c r="M295" s="142"/>
      <c r="N295" s="243"/>
      <c r="X295" s="3">
        <v>1</v>
      </c>
    </row>
    <row r="296" spans="2:24" ht="15.75">
      <c r="B296" s="286"/>
      <c r="C296" s="121">
        <f>C11</f>
        <v>120</v>
      </c>
      <c r="D296" s="59" t="str" cm="1">
        <f t="array" ref="D296">IF(ROW()=ROW(D294),C297,INDEX(E294:E307,ROW()-ROW(D294)))</f>
        <v/>
      </c>
      <c r="E296" s="114" t="str">
        <f>IF(OR(D296="",C296="",C296&lt;=0,F296=""),"",TRIM(MID(D296,LEN(F296)+1+IF(MID(D296,LEN(F296)+1,1)=" ",1,0),99999)))</f>
        <v/>
      </c>
      <c r="F296" s="59" t="str">
        <f>IF(OR(G296="",G296=0,G296="0"),"",IF(LEN(G296)&lt;=C296,G296,IF(LEN(SUBSTITUTE(H296," ",""))=C296+1,LEFT(G296,C296),LEFT(G296,FIND("§",SUBSTITUTE(H296," ","§",LEN(H296)-LEN(SUBSTITUTE(H296," ",""))))-1))))</f>
        <v/>
      </c>
      <c r="G296" s="59" t="str">
        <f t="shared" si="12"/>
        <v/>
      </c>
      <c r="H296" s="59" t="str">
        <f>IF(OR(G296="",G296=0,G296="0"),"",LEFT(G296,C296+1))</f>
        <v/>
      </c>
      <c r="I296" s="59"/>
      <c r="J296" s="142"/>
      <c r="K296" s="117" t="str">
        <f>IF(LEN(TRIM(L296))&gt;0,MAX(K13:K295)+1,"")</f>
        <v/>
      </c>
      <c r="L296" s="146"/>
      <c r="M296" s="142"/>
      <c r="N296" s="243"/>
      <c r="X296" s="3">
        <v>1</v>
      </c>
    </row>
    <row r="297" spans="2:24" ht="15.75">
      <c r="B297" s="286"/>
      <c r="C297" s="70" t="str">
        <f>IF(UPPER(TRIM(C12))="X",C301,C295)</f>
        <v/>
      </c>
      <c r="D297" s="59" t="str" cm="1">
        <f t="array" ref="D297">IF(ROW()=ROW(D294),C297,INDEX(E294:E307,ROW()-ROW(D294)))</f>
        <v/>
      </c>
      <c r="E297" s="114" t="str">
        <f>IF(OR(D297="",C296="",C296&lt;=0,F297=""),"",TRIM(MID(D297,LEN(F297)+1+IF(MID(D297,LEN(F297)+1,1)=" ",1,0),99999)))</f>
        <v/>
      </c>
      <c r="F297" s="59" t="str">
        <f>IF(OR(G297="",G297=0,G297="0"),"",IF(LEN(G297)&lt;=C296,G297,IF(LEN(SUBSTITUTE(H297," ",""))=C296+1,LEFT(G297,C296),LEFT(G297,FIND("§",SUBSTITUTE(H297," ","§",LEN(H297)-LEN(SUBSTITUTE(H297," ",""))))-1))))</f>
        <v/>
      </c>
      <c r="G297" s="59" t="str">
        <f t="shared" si="12"/>
        <v/>
      </c>
      <c r="H297" s="59" t="str">
        <f>IF(OR(G297="",G297=0,G297="0"),"",LEFT(G297,C296+1))</f>
        <v/>
      </c>
      <c r="I297" s="59"/>
      <c r="J297" s="142"/>
      <c r="K297" s="117" t="str">
        <f>IF(LEN(TRIM(L297))&gt;0,MAX(K13:K296)+1,"")</f>
        <v/>
      </c>
      <c r="L297" s="146"/>
      <c r="M297" s="142"/>
      <c r="N297" s="243"/>
      <c r="X297" s="3">
        <v>1</v>
      </c>
    </row>
    <row r="298" spans="2:24" ht="15.75">
      <c r="B298" s="286"/>
      <c r="C298" s="123" t="str">
        <f>TRIM(SUBSTITUTE(SUBSTITUTE(SUBSTITUTE(SUBSTITUTE(SUBSTITUTE(SUBSTITUTE(SUBSTITUTE(SUBSTITUTE(SUBSTITUTE(SUBSTITUTE(C295,","," "),";"," "),":"," "),"!"," "),"?"," "),"…"," "),"»"," "),"«"," "),"/"," "),"."," "))</f>
        <v/>
      </c>
      <c r="D298" s="59" t="str" cm="1">
        <f t="array" ref="D298">IF(ROW()=ROW(D294),C297,INDEX(E294:E307,ROW()-ROW(D294)))</f>
        <v/>
      </c>
      <c r="E298" s="114" t="str">
        <f>IF(OR(D298="",C296="",C296&lt;=0,F298=""),"",TRIM(MID(D298,LEN(F298)+1+IF(MID(D298,LEN(F298)+1,1)=" ",1,0),99999)))</f>
        <v/>
      </c>
      <c r="F298" s="59" t="str">
        <f>IF(OR(G298="",G298=0,G298="0"),"",IF(LEN(G298)&lt;=C296,G298,IF(LEN(SUBSTITUTE(H298," ",""))=C296+1,LEFT(G298,C296),LEFT(G298,FIND("§",SUBSTITUTE(H298," ","§",LEN(H298)-LEN(SUBSTITUTE(H298," ",""))))-1))))</f>
        <v/>
      </c>
      <c r="G298" s="59" t="str">
        <f t="shared" si="12"/>
        <v/>
      </c>
      <c r="H298" s="59" t="str">
        <f>IF(OR(G298="",G298=0,G298="0"),"",LEFT(G298,C296+1))</f>
        <v/>
      </c>
      <c r="I298" s="59"/>
      <c r="J298" s="142"/>
      <c r="K298" s="117" t="str">
        <f>IF(LEN(TRIM(L298))&gt;0,MAX(K13:K297)+1,"")</f>
        <v/>
      </c>
      <c r="L298" s="146"/>
      <c r="M298" s="142"/>
      <c r="N298" s="243"/>
      <c r="X298" s="3">
        <v>1</v>
      </c>
    </row>
    <row r="299" spans="2:24" ht="15.75">
      <c r="B299" s="286"/>
      <c r="C299" s="59" t="str">
        <f>TRIM(SUBSTITUTE(SUBSTITUTE(SUBSTITUTE(SUBSTITUTE(SUBSTITUTE(SUBSTITUTE(SUBSTITUTE(SUBSTITUTE(C298,"("," "),")"," "),CHAR(34)," "),"-"," "),"_"," "),"&lt;"," "),"&gt;"," "),"="," "))</f>
        <v/>
      </c>
      <c r="D299" s="59" t="str" cm="1">
        <f t="array" ref="D299">IF(ROW()=ROW(D294),C297,INDEX(E294:E307,ROW()-ROW(D294)))</f>
        <v/>
      </c>
      <c r="E299" s="114" t="str">
        <f>IF(OR(D299="",C296="",C296&lt;=0,F299=""),"",TRIM(MID(D299,LEN(F299)+1+IF(MID(D299,LEN(F299)+1,1)=" ",1,0),99999)))</f>
        <v/>
      </c>
      <c r="F299" s="59" t="str">
        <f>IF(OR(G299="",G299=0,G299="0"),"",IF(LEN(G299)&lt;=C296,G299,IF(LEN(SUBSTITUTE(H299," ",""))=C296+1,LEFT(G299,C296),LEFT(G299,FIND("§",SUBSTITUTE(H299," ","§",LEN(H299)-LEN(SUBSTITUTE(H299," ",""))))-1))))</f>
        <v/>
      </c>
      <c r="G299" s="59" t="str">
        <f t="shared" si="12"/>
        <v/>
      </c>
      <c r="H299" s="59" t="str">
        <f>IF(OR(G299="",G299=0,G299="0"),"",LEFT(G299,C296+1))</f>
        <v/>
      </c>
      <c r="I299" s="59"/>
      <c r="J299" s="142"/>
      <c r="K299" s="117" t="str">
        <f>IF(LEN(TRIM(L299))&gt;0,MAX(K13:K298)+1,"")</f>
        <v/>
      </c>
      <c r="L299" s="146"/>
      <c r="M299" s="142"/>
      <c r="N299" s="243"/>
      <c r="X299" s="3">
        <v>1</v>
      </c>
    </row>
    <row r="300" spans="2:24" ht="15.75">
      <c r="B300" s="286"/>
      <c r="C300" s="70" t="str">
        <f>TRIM(SUBSTITUTE(SUBSTITUTE(SUBSTITUTE(SUBSTITUTE(C299,"►"," "),"▼"," "),"▲"," "),"◄"," "))</f>
        <v/>
      </c>
      <c r="D300" s="59" t="str" cm="1">
        <f t="array" ref="D300">IF(ROW()=ROW(D294),C297,INDEX(E294:E307,ROW()-ROW(D294)))</f>
        <v/>
      </c>
      <c r="E300" s="114" t="str">
        <f>IF(OR(D300="",C296="",C296&lt;=0,F300=""),"",TRIM(MID(D300,LEN(F300)+1+IF(MID(D300,LEN(F300)+1,1)=" ",1,0),99999)))</f>
        <v/>
      </c>
      <c r="F300" s="59" t="str">
        <f>IF(OR(G300="",G300=0,G300="0"),"",IF(LEN(G300)&lt;=C296,G300,IF(LEN(SUBSTITUTE(H300," ",""))=C296+1,LEFT(G300,C296),LEFT(G300,FIND("§",SUBSTITUTE(H300," ","§",LEN(H300)-LEN(SUBSTITUTE(H300," ",""))))-1))))</f>
        <v/>
      </c>
      <c r="G300" s="59" t="str">
        <f t="shared" si="12"/>
        <v/>
      </c>
      <c r="H300" s="59" t="str">
        <f>IF(OR(G300="",G300=0,G300="0"),"",LEFT(G300,C296+1))</f>
        <v/>
      </c>
      <c r="I300" s="59"/>
      <c r="J300" s="142"/>
      <c r="K300" s="117" t="str">
        <f>IF(LEN(TRIM(L300))&gt;0,MAX(K13:K299)+1,"")</f>
        <v/>
      </c>
      <c r="L300" s="146"/>
      <c r="M300" s="142"/>
      <c r="N300" s="243"/>
      <c r="X300" s="3">
        <v>1</v>
      </c>
    </row>
    <row r="301" spans="2:24" ht="15.75">
      <c r="B301" s="286"/>
      <c r="C301" s="70" t="str">
        <f>TRIM(SUBSTITUTE(SUBSTITUTE(C300,"“"," "),"”"," "))</f>
        <v/>
      </c>
      <c r="D301" s="59" t="str" cm="1">
        <f t="array" ref="D301">IF(ROW()=ROW(D294),C297,INDEX(E294:E307,ROW()-ROW(D294)))</f>
        <v/>
      </c>
      <c r="E301" s="114" t="str">
        <f>IF(OR(D301="",C296="",C296&lt;=0,F301=""),"",TRIM(MID(D301,LEN(F301)+1+IF(MID(D301,LEN(F301)+1,1)=" ",1,0),99999)))</f>
        <v/>
      </c>
      <c r="F301" s="59" t="str">
        <f>IF(OR(G301="",G301=0,G301="0"),"",IF(LEN(G301)&lt;=C296,G301,IF(LEN(SUBSTITUTE(H301," ",""))=C296+1,LEFT(G301,C296),LEFT(G301,FIND("§",SUBSTITUTE(H301," ","§",LEN(H301)-LEN(SUBSTITUTE(H301," ",""))))-1))))</f>
        <v/>
      </c>
      <c r="G301" s="59" t="str">
        <f t="shared" si="12"/>
        <v/>
      </c>
      <c r="H301" s="59" t="str">
        <f>IF(OR(G301="",G301=0,G301="0"),"",LEFT(G301,C296+1))</f>
        <v/>
      </c>
      <c r="I301" s="59"/>
      <c r="J301" s="142"/>
      <c r="K301" s="117" t="str">
        <f>IF(LEN(TRIM(L301))&gt;0,MAX(K13:K300)+1,"")</f>
        <v/>
      </c>
      <c r="L301" s="146"/>
      <c r="M301" s="142"/>
      <c r="N301" s="243"/>
      <c r="X301" s="3">
        <v>1</v>
      </c>
    </row>
    <row r="302" spans="2:24" ht="15.75">
      <c r="B302" s="286"/>
      <c r="C302" s="70"/>
      <c r="D302" s="59" t="str" cm="1">
        <f t="array" ref="D302">IF(ROW()=ROW(D294),C297,INDEX(E294:E307,ROW()-ROW(D294)))</f>
        <v/>
      </c>
      <c r="E302" s="114" t="str">
        <f>IF(OR(D302="",C296="",C296&lt;=0,F302=""),"",TRIM(MID(D302,LEN(F302)+1+IF(MID(D302,LEN(F302)+1,1)=" ",1,0),99999)))</f>
        <v/>
      </c>
      <c r="F302" s="59" t="str">
        <f>IF(OR(G302="",G302=0,G302="0"),"",IF(LEN(G302)&lt;=C296,G302,IF(LEN(SUBSTITUTE(H302," ",""))=C296+1,LEFT(G302,C296),LEFT(G302,FIND("§",SUBSTITUTE(H302," ","§",LEN(H302)-LEN(SUBSTITUTE(H302," ",""))))-1))))</f>
        <v/>
      </c>
      <c r="G302" s="59" t="str">
        <f t="shared" si="12"/>
        <v/>
      </c>
      <c r="H302" s="59" t="str">
        <f>IF(OR(G302="",G302=0,G302="0"),"",LEFT(G302,C296+1))</f>
        <v/>
      </c>
      <c r="I302" s="59"/>
      <c r="J302" s="142"/>
      <c r="K302" s="117" t="str">
        <f>IF(LEN(TRIM(L302))&gt;0,MAX(K13:K301)+1,"")</f>
        <v/>
      </c>
      <c r="L302" s="146"/>
      <c r="M302" s="142"/>
      <c r="N302" s="243"/>
      <c r="X302" s="3">
        <v>1</v>
      </c>
    </row>
    <row r="303" spans="2:24" ht="15.75">
      <c r="B303" s="286"/>
      <c r="C303" s="70"/>
      <c r="D303" s="59" t="str" cm="1">
        <f t="array" ref="D303">IF(ROW()=ROW(D294),C297,INDEX(E294:E307,ROW()-ROW(D294)))</f>
        <v/>
      </c>
      <c r="E303" s="114" t="str">
        <f>IF(OR(D303="",C296="",C296&lt;=0,F303=""),"",TRIM(MID(D303,LEN(F303)+1+IF(MID(D303,LEN(F303)+1,1)=" ",1,0),99999)))</f>
        <v/>
      </c>
      <c r="F303" s="59" t="str">
        <f>IF(OR(G303="",G303=0,G303="0"),"",IF(LEN(G303)&lt;=C296,G303,IF(LEN(SUBSTITUTE(H303," ",""))=C296+1,LEFT(G303,C296),LEFT(G303,FIND("§",SUBSTITUTE(H303," ","§",LEN(H303)-LEN(SUBSTITUTE(H303," ",""))))-1))))</f>
        <v/>
      </c>
      <c r="G303" s="59" t="str">
        <f t="shared" si="12"/>
        <v/>
      </c>
      <c r="H303" s="59" t="str">
        <f>IF(OR(G303="",G303=0,G303="0"),"",LEFT(G303,C296+1))</f>
        <v/>
      </c>
      <c r="I303" s="59"/>
      <c r="J303" s="142"/>
      <c r="K303" s="117" t="str">
        <f>IF(LEN(TRIM(L303))&gt;0,MAX(K13:K302)+1,"")</f>
        <v/>
      </c>
      <c r="L303" s="146"/>
      <c r="M303" s="142"/>
      <c r="N303" s="243"/>
      <c r="X303" s="3">
        <v>1</v>
      </c>
    </row>
    <row r="304" spans="2:24" ht="15.75">
      <c r="B304" s="286"/>
      <c r="C304" s="70"/>
      <c r="D304" s="59" t="str" cm="1">
        <f t="array" ref="D304">IF(ROW()=ROW(D294),C297,INDEX(E294:E307,ROW()-ROW(D294)))</f>
        <v/>
      </c>
      <c r="E304" s="114" t="str">
        <f>IF(OR(D304="",C296="",C296&lt;=0,F304=""),"",TRIM(MID(D304,LEN(F304)+1+IF(MID(D304,LEN(F304)+1,1)=" ",1,0),99999)))</f>
        <v/>
      </c>
      <c r="F304" s="59" t="str">
        <f>IF(OR(G304="",G304=0,G304="0"),"",IF(LEN(G304)&lt;=C296,G304,IF(LEN(SUBSTITUTE(H304," ",""))=C296+1,LEFT(G304,C296),LEFT(G304,FIND("§",SUBSTITUTE(H304," ","§",LEN(H304)-LEN(SUBSTITUTE(H304," ",""))))-1))))</f>
        <v/>
      </c>
      <c r="G304" s="59" t="str">
        <f t="shared" si="12"/>
        <v/>
      </c>
      <c r="H304" s="59" t="str">
        <f>IF(OR(G304="",G304=0,G304="0"),"",LEFT(G304,C296+1))</f>
        <v/>
      </c>
      <c r="I304" s="59"/>
      <c r="J304" s="142"/>
      <c r="K304" s="117" t="str">
        <f>IF(LEN(TRIM(L304))&gt;0,MAX(K13:K303)+1,"")</f>
        <v/>
      </c>
      <c r="L304" s="146"/>
      <c r="M304" s="142"/>
      <c r="N304" s="243"/>
      <c r="X304" s="3">
        <v>1</v>
      </c>
    </row>
    <row r="305" spans="2:24" ht="15.75">
      <c r="B305" s="286"/>
      <c r="C305" s="70"/>
      <c r="D305" s="59" t="str" cm="1">
        <f t="array" ref="D305">IF(ROW()=ROW(D294),C297,INDEX(E294:E307,ROW()-ROW(D294)))</f>
        <v/>
      </c>
      <c r="E305" s="114" t="str">
        <f>IF(OR(D305="",C296="",C296&lt;=0,F305=""),"",TRIM(MID(D305,LEN(F305)+1+IF(MID(D305,LEN(F305)+1,1)=" ",1,0),99999)))</f>
        <v/>
      </c>
      <c r="F305" s="59" t="str">
        <f>IF(OR(G305="",G305=0,G305="0"),"",IF(LEN(G305)&lt;=C296,G305,IF(LEN(SUBSTITUTE(H305," ",""))=C296+1,LEFT(G305,C296),LEFT(G305,FIND("§",SUBSTITUTE(H305," ","§",LEN(H305)-LEN(SUBSTITUTE(H305," ",""))))-1))))</f>
        <v/>
      </c>
      <c r="G305" s="59" t="str">
        <f t="shared" si="12"/>
        <v/>
      </c>
      <c r="H305" s="59" t="str">
        <f>IF(OR(G305="",G305=0,G305="0"),"",LEFT(G305,C296+1))</f>
        <v/>
      </c>
      <c r="I305" s="59"/>
      <c r="J305" s="142"/>
      <c r="K305" s="117" t="str">
        <f>IF(LEN(TRIM(L305))&gt;0,MAX(K13:K304)+1,"")</f>
        <v/>
      </c>
      <c r="L305" s="146"/>
      <c r="M305" s="142"/>
      <c r="N305" s="243"/>
      <c r="X305" s="3">
        <v>1</v>
      </c>
    </row>
    <row r="306" spans="2:24" ht="15.75">
      <c r="B306" s="286"/>
      <c r="C306" s="70"/>
      <c r="D306" s="59" t="str" cm="1">
        <f t="array" ref="D306">IF(ROW()=ROW(D294),C297,INDEX(E294:E307,ROW()-ROW(D294)))</f>
        <v/>
      </c>
      <c r="E306" s="114" t="str">
        <f>IF(OR(D306="",C296="",C296&lt;=0,F306=""),"",TRIM(MID(D306,LEN(F306)+1+IF(MID(D306,LEN(F306)+1,1)=" ",1,0),99999)))</f>
        <v/>
      </c>
      <c r="F306" s="59" t="str">
        <f>IF(OR(G306="",G306=0,G306="0"),"",IF(LEN(G306)&lt;=C296,G306,IF(LEN(SUBSTITUTE(H306," ",""))=C296+1,LEFT(G306,C296),LEFT(G306,FIND("§",SUBSTITUTE(H306," ","§",LEN(H306)-LEN(SUBSTITUTE(H306," ",""))))-1))))</f>
        <v/>
      </c>
      <c r="G306" s="59" t="str">
        <f t="shared" si="12"/>
        <v/>
      </c>
      <c r="H306" s="59" t="str">
        <f>IF(OR(G306="",G306=0,G306="0"),"",LEFT(G306,C296+1))</f>
        <v/>
      </c>
      <c r="I306" s="59"/>
      <c r="J306" s="142"/>
      <c r="K306" s="117" t="str">
        <f>IF(LEN(TRIM(L306))&gt;0,MAX(K13:K305)+1,"")</f>
        <v/>
      </c>
      <c r="L306" s="146"/>
      <c r="M306" s="142"/>
      <c r="N306" s="243"/>
      <c r="X306" s="3">
        <v>1</v>
      </c>
    </row>
    <row r="307" spans="2:24" ht="15.75">
      <c r="B307" s="286"/>
      <c r="C307" s="70"/>
      <c r="D307" s="59" t="str" cm="1">
        <f t="array" ref="D307">IF(ROW()=ROW(D294),C297,INDEX(E294:E307,ROW()-ROW(D294)))</f>
        <v/>
      </c>
      <c r="E307" s="114" t="str">
        <f>IF(OR(D307="",C296="",C296&lt;=0,F307=""),"",TRIM(MID(D307,LEN(F307)+1+IF(MID(D307,LEN(F307)+1,1)=" ",1,0),99999)))</f>
        <v/>
      </c>
      <c r="F307" s="59" t="str">
        <f>IF(OR(G307="",G307=0,G307="0"),"",IF(LEN(G307)&lt;=C296,G307,IF(LEN(SUBSTITUTE(H307," ",""))=C296+1,LEFT(G307,C296),LEFT(G307,FIND("§",SUBSTITUTE(H307," ","§",LEN(H307)-LEN(SUBSTITUTE(H307," ",""))))-1))))</f>
        <v/>
      </c>
      <c r="G307" s="59" t="str">
        <f t="shared" si="12"/>
        <v/>
      </c>
      <c r="H307" s="59" t="str">
        <f>IF(OR(G307="",G307=0,G307="0"),"",LEFT(G307,C296+1))</f>
        <v/>
      </c>
      <c r="I307" s="59"/>
      <c r="J307" s="142"/>
      <c r="K307" s="117" t="str">
        <f>IF(LEN(TRIM(L307))&gt;0,MAX(K13:K306)+1,"")</f>
        <v/>
      </c>
      <c r="L307" s="146"/>
      <c r="M307" s="142"/>
      <c r="N307" s="243"/>
      <c r="X307" s="3">
        <v>1</v>
      </c>
    </row>
    <row r="308" spans="2:24" ht="15.75">
      <c r="B308" s="286"/>
      <c r="C308" s="113" t="str">
        <f>IF(TRIM(SUBSTITUTE(J35,CHAR(160),""))="","",J35)</f>
        <v/>
      </c>
      <c r="D308" s="59" t="str" cm="1">
        <f t="array" ref="D308">IF(ROW()=ROW(D308),C311,INDEX(E308:E321,ROW()-ROW(D308)))</f>
        <v/>
      </c>
      <c r="E308" s="114" t="str">
        <f>IF(OR(D308="",C310="",C310&lt;=0,F308=""),"",TRIM(MID(D308,LEN(F308)+1+IF(MID(D308,LEN(F308)+1,1)=" ",1,0),99999)))</f>
        <v/>
      </c>
      <c r="F308" s="59" t="str">
        <f>IF(OR(G308="",G308=0,G308="0"),"",IF(LEN(G308)&lt;=C310,G308,IF(LEN(SUBSTITUTE(H308," ",""))=C310+1,LEFT(G308,C310),LEFT(G308,FIND("§",SUBSTITUTE(H308," ","§",LEN(H308)-LEN(SUBSTITUTE(H308," ",""))))-1))))</f>
        <v/>
      </c>
      <c r="G308" s="59" t="str">
        <f t="shared" si="12"/>
        <v/>
      </c>
      <c r="H308" s="59" t="str">
        <f>IF(OR(G308="",G308=0,G308="0"),"",LEFT(G308,C310+1))</f>
        <v/>
      </c>
      <c r="I308" s="59"/>
      <c r="J308" s="142"/>
      <c r="K308" s="117" t="str">
        <f>IF(LEN(TRIM(L308))&gt;0,MAX(K13:K307)+1,"")</f>
        <v/>
      </c>
      <c r="L308" s="146"/>
      <c r="M308" s="142"/>
      <c r="N308" s="243"/>
      <c r="X308" s="3">
        <v>1</v>
      </c>
    </row>
    <row r="309" spans="2:24" ht="15.75">
      <c r="B309" s="286"/>
      <c r="C309" s="70" t="str">
        <f>TRIM(SUBSTITUTE(SUBSTITUTE(SUBSTITUTE(SUBSTITUTE(SUBSTITUTE(SUBSTITUTE(SUBSTITUTE(SUBSTITUTE(SUBSTITUTE(CLEAN(IF(OR(LEFT(C308,1)="-",LEFT(C308,1)="="),MID(C308,2,99999),C308)),"—","-"),"–","-"),CHAR(160)," "),CHAR(9)," "),CHAR(13)," "),CHAR(10)," ")," "," ")," "," ")," "," "))</f>
        <v/>
      </c>
      <c r="D309" s="59" t="str" cm="1">
        <f t="array" ref="D309">IF(ROW()=ROW(D308),C311,INDEX(E308:E321,ROW()-ROW(D308)))</f>
        <v/>
      </c>
      <c r="E309" s="114" t="str">
        <f>IF(OR(D309="",C310="",C310&lt;=0,F309=""),"",TRIM(MID(D309,LEN(F309)+1+IF(MID(D309,LEN(F309)+1,1)=" ",1,0),99999)))</f>
        <v/>
      </c>
      <c r="F309" s="59" t="str">
        <f>IF(OR(G309="",G309=0,G309="0"),"",IF(LEN(G309)&lt;=C310,G309,IF(LEN(SUBSTITUTE(H309," ",""))=C310+1,LEFT(G309,C310),LEFT(G309,FIND("§",SUBSTITUTE(H309," ","§",LEN(H309)-LEN(SUBSTITUTE(H309," ",""))))-1))))</f>
        <v/>
      </c>
      <c r="G309" s="59" t="str">
        <f t="shared" si="12"/>
        <v/>
      </c>
      <c r="H309" s="59" t="str">
        <f>IF(OR(G309="",G309=0,G309="0"),"",LEFT(G309,C310+1))</f>
        <v/>
      </c>
      <c r="I309" s="59"/>
      <c r="J309" s="142"/>
      <c r="K309" s="117" t="str">
        <f>IF(LEN(TRIM(L309))&gt;0,MAX(K13:K308)+1,"")</f>
        <v/>
      </c>
      <c r="L309" s="146"/>
      <c r="M309" s="142"/>
      <c r="N309" s="243"/>
      <c r="X309" s="3">
        <v>1</v>
      </c>
    </row>
    <row r="310" spans="2:24" ht="15.75">
      <c r="B310" s="286"/>
      <c r="C310" s="121">
        <f>C11</f>
        <v>120</v>
      </c>
      <c r="D310" s="59" t="str" cm="1">
        <f t="array" ref="D310">IF(ROW()=ROW(D308),C311,INDEX(E308:E321,ROW()-ROW(D308)))</f>
        <v/>
      </c>
      <c r="E310" s="114" t="str">
        <f>IF(OR(D310="",C310="",C310&lt;=0,F310=""),"",TRIM(MID(D310,LEN(F310)+1+IF(MID(D310,LEN(F310)+1,1)=" ",1,0),99999)))</f>
        <v/>
      </c>
      <c r="F310" s="59" t="str">
        <f>IF(OR(G310="",G310=0,G310="0"),"",IF(LEN(G310)&lt;=C310,G310,IF(LEN(SUBSTITUTE(H310," ",""))=C310+1,LEFT(G310,C310),LEFT(G310,FIND("§",SUBSTITUTE(H310," ","§",LEN(H310)-LEN(SUBSTITUTE(H310," ",""))))-1))))</f>
        <v/>
      </c>
      <c r="G310" s="59" t="str">
        <f t="shared" si="12"/>
        <v/>
      </c>
      <c r="H310" s="59" t="str">
        <f>IF(OR(G310="",G310=0,G310="0"),"",LEFT(G310,C310+1))</f>
        <v/>
      </c>
      <c r="I310" s="59"/>
      <c r="J310" s="142"/>
      <c r="K310" s="117" t="str">
        <f>IF(LEN(TRIM(L310))&gt;0,MAX(K13:K309)+1,"")</f>
        <v/>
      </c>
      <c r="L310" s="146"/>
      <c r="M310" s="142"/>
      <c r="N310" s="243"/>
      <c r="X310" s="3">
        <v>1</v>
      </c>
    </row>
    <row r="311" spans="2:24" ht="15.75">
      <c r="B311" s="286"/>
      <c r="C311" s="70" t="str">
        <f>IF(UPPER(TRIM(C12))="X",C315,C309)</f>
        <v/>
      </c>
      <c r="D311" s="59" t="str" cm="1">
        <f t="array" ref="D311">IF(ROW()=ROW(D308),C311,INDEX(E308:E321,ROW()-ROW(D308)))</f>
        <v/>
      </c>
      <c r="E311" s="114" t="str">
        <f>IF(OR(D311="",C310="",C310&lt;=0,F311=""),"",TRIM(MID(D311,LEN(F311)+1+IF(MID(D311,LEN(F311)+1,1)=" ",1,0),99999)))</f>
        <v/>
      </c>
      <c r="F311" s="59" t="str">
        <f>IF(OR(G311="",G311=0,G311="0"),"",IF(LEN(G311)&lt;=C310,G311,IF(LEN(SUBSTITUTE(H311," ",""))=C310+1,LEFT(G311,C310),LEFT(G311,FIND("§",SUBSTITUTE(H311," ","§",LEN(H311)-LEN(SUBSTITUTE(H311," ",""))))-1))))</f>
        <v/>
      </c>
      <c r="G311" s="59" t="str">
        <f t="shared" si="12"/>
        <v/>
      </c>
      <c r="H311" s="59" t="str">
        <f>IF(OR(G311="",G311=0,G311="0"),"",LEFT(G311,C310+1))</f>
        <v/>
      </c>
      <c r="I311" s="59"/>
      <c r="J311" s="142"/>
      <c r="K311" s="117" t="str">
        <f>IF(LEN(TRIM(L311))&gt;0,MAX(K13:K310)+1,"")</f>
        <v/>
      </c>
      <c r="L311" s="146"/>
      <c r="M311" s="142"/>
      <c r="N311" s="243"/>
      <c r="X311" s="3">
        <v>1</v>
      </c>
    </row>
    <row r="312" spans="2:24" ht="15.75">
      <c r="B312" s="286"/>
      <c r="C312" s="123" t="str">
        <f>TRIM(SUBSTITUTE(SUBSTITUTE(SUBSTITUTE(SUBSTITUTE(SUBSTITUTE(SUBSTITUTE(SUBSTITUTE(SUBSTITUTE(SUBSTITUTE(SUBSTITUTE(C309,","," "),";"," "),":"," "),"!"," "),"?"," "),"…"," "),"»"," "),"«"," "),"/"," "),"."," "))</f>
        <v/>
      </c>
      <c r="D312" s="59" t="str" cm="1">
        <f t="array" ref="D312">IF(ROW()=ROW(D308),C311,INDEX(E308:E321,ROW()-ROW(D308)))</f>
        <v/>
      </c>
      <c r="E312" s="114" t="str">
        <f>IF(OR(D312="",C310="",C310&lt;=0,F312=""),"",TRIM(MID(D312,LEN(F312)+1+IF(MID(D312,LEN(F312)+1,1)=" ",1,0),99999)))</f>
        <v/>
      </c>
      <c r="F312" s="59" t="str">
        <f>IF(OR(G312="",G312=0,G312="0"),"",IF(LEN(G312)&lt;=C310,G312,IF(LEN(SUBSTITUTE(H312," ",""))=C310+1,LEFT(G312,C310),LEFT(G312,FIND("§",SUBSTITUTE(H312," ","§",LEN(H312)-LEN(SUBSTITUTE(H312," ",""))))-1))))</f>
        <v/>
      </c>
      <c r="G312" s="59" t="str">
        <f t="shared" si="12"/>
        <v/>
      </c>
      <c r="H312" s="59" t="str">
        <f>IF(OR(G312="",G312=0,G312="0"),"",LEFT(G312,C310+1))</f>
        <v/>
      </c>
      <c r="I312" s="59"/>
      <c r="J312" s="142"/>
      <c r="K312" s="117" t="str">
        <f>IF(LEN(TRIM(L312))&gt;0,MAX(K13:K311)+1,"")</f>
        <v/>
      </c>
      <c r="L312" s="146"/>
      <c r="M312" s="142"/>
      <c r="N312" s="243"/>
      <c r="X312" s="3">
        <v>1</v>
      </c>
    </row>
    <row r="313" spans="2:24" ht="15.75">
      <c r="B313" s="286"/>
      <c r="C313" s="59" t="str">
        <f>TRIM(SUBSTITUTE(SUBSTITUTE(SUBSTITUTE(SUBSTITUTE(SUBSTITUTE(SUBSTITUTE(SUBSTITUTE(SUBSTITUTE(C312,"("," "),")"," "),CHAR(34)," "),"-"," "),"_"," "),"&lt;"," "),"&gt;"," "),"="," "))</f>
        <v/>
      </c>
      <c r="D313" s="59" t="str" cm="1">
        <f t="array" ref="D313">IF(ROW()=ROW(D308),C311,INDEX(E308:E321,ROW()-ROW(D308)))</f>
        <v/>
      </c>
      <c r="E313" s="114" t="str">
        <f>IF(OR(D313="",C310="",C310&lt;=0,F313=""),"",TRIM(MID(D313,LEN(F313)+1+IF(MID(D313,LEN(F313)+1,1)=" ",1,0),99999)))</f>
        <v/>
      </c>
      <c r="F313" s="59" t="str">
        <f>IF(OR(G313="",G313=0,G313="0"),"",IF(LEN(G313)&lt;=C310,G313,IF(LEN(SUBSTITUTE(H313," ",""))=C310+1,LEFT(G313,C310),LEFT(G313,FIND("§",SUBSTITUTE(H313," ","§",LEN(H313)-LEN(SUBSTITUTE(H313," ",""))))-1))))</f>
        <v/>
      </c>
      <c r="G313" s="59" t="str">
        <f t="shared" si="12"/>
        <v/>
      </c>
      <c r="H313" s="59" t="str">
        <f>IF(OR(G313="",G313=0,G313="0"),"",LEFT(G313,C310+1))</f>
        <v/>
      </c>
      <c r="I313" s="59"/>
      <c r="J313" s="142"/>
      <c r="K313" s="117" t="str">
        <f>IF(LEN(TRIM(L313))&gt;0,MAX(K13:K312)+1,"")</f>
        <v/>
      </c>
      <c r="L313" s="146"/>
      <c r="M313" s="142"/>
      <c r="N313" s="243"/>
      <c r="X313" s="3">
        <v>1</v>
      </c>
    </row>
    <row r="314" spans="2:24" ht="15.75">
      <c r="B314" s="286"/>
      <c r="C314" s="70" t="str">
        <f>TRIM(SUBSTITUTE(SUBSTITUTE(SUBSTITUTE(SUBSTITUTE(C313,"►"," "),"▼"," "),"▲"," "),"◄"," "))</f>
        <v/>
      </c>
      <c r="D314" s="59" t="str" cm="1">
        <f t="array" ref="D314">IF(ROW()=ROW(D308),C311,INDEX(E308:E321,ROW()-ROW(D308)))</f>
        <v/>
      </c>
      <c r="E314" s="114" t="str">
        <f>IF(OR(D314="",C310="",C310&lt;=0,F314=""),"",TRIM(MID(D314,LEN(F314)+1+IF(MID(D314,LEN(F314)+1,1)=" ",1,0),99999)))</f>
        <v/>
      </c>
      <c r="F314" s="59" t="str">
        <f>IF(OR(G314="",G314=0,G314="0"),"",IF(LEN(G314)&lt;=C310,G314,IF(LEN(SUBSTITUTE(H314," ",""))=C310+1,LEFT(G314,C310),LEFT(G314,FIND("§",SUBSTITUTE(H314," ","§",LEN(H314)-LEN(SUBSTITUTE(H314," ",""))))-1))))</f>
        <v/>
      </c>
      <c r="G314" s="59" t="str">
        <f t="shared" si="12"/>
        <v/>
      </c>
      <c r="H314" s="59" t="str">
        <f>IF(OR(G314="",G314=0,G314="0"),"",LEFT(G314,C310+1))</f>
        <v/>
      </c>
      <c r="I314" s="59"/>
      <c r="J314" s="142"/>
      <c r="K314" s="117" t="str">
        <f>IF(LEN(TRIM(L314))&gt;0,MAX(K13:K313)+1,"")</f>
        <v/>
      </c>
      <c r="L314" s="146"/>
      <c r="M314" s="142"/>
      <c r="N314" s="243"/>
      <c r="X314" s="3">
        <v>1</v>
      </c>
    </row>
    <row r="315" spans="2:24" ht="15.75">
      <c r="B315" s="286"/>
      <c r="C315" s="70" t="str">
        <f>TRIM(SUBSTITUTE(SUBSTITUTE(C314,"“"," "),"”"," "))</f>
        <v/>
      </c>
      <c r="D315" s="59" t="str" cm="1">
        <f t="array" ref="D315">IF(ROW()=ROW(D308),C311,INDEX(E308:E321,ROW()-ROW(D308)))</f>
        <v/>
      </c>
      <c r="E315" s="114" t="str">
        <f>IF(OR(D315="",C310="",C310&lt;=0,F315=""),"",TRIM(MID(D315,LEN(F315)+1+IF(MID(D315,LEN(F315)+1,1)=" ",1,0),99999)))</f>
        <v/>
      </c>
      <c r="F315" s="59" t="str">
        <f>IF(OR(G315="",G315=0,G315="0"),"",IF(LEN(G315)&lt;=C310,G315,IF(LEN(SUBSTITUTE(H315," ",""))=C310+1,LEFT(G315,C310),LEFT(G315,FIND("§",SUBSTITUTE(H315," ","§",LEN(H315)-LEN(SUBSTITUTE(H315," ",""))))-1))))</f>
        <v/>
      </c>
      <c r="G315" s="59" t="str">
        <f t="shared" si="12"/>
        <v/>
      </c>
      <c r="H315" s="59" t="str">
        <f>IF(OR(G315="",G315=0,G315="0"),"",LEFT(G315,C310+1))</f>
        <v/>
      </c>
      <c r="I315" s="59"/>
      <c r="J315" s="142"/>
      <c r="K315" s="117" t="str">
        <f>IF(LEN(TRIM(L315))&gt;0,MAX(K13:K314)+1,"")</f>
        <v/>
      </c>
      <c r="L315" s="146"/>
      <c r="M315" s="142"/>
      <c r="N315" s="243"/>
      <c r="X315" s="3">
        <v>1</v>
      </c>
    </row>
    <row r="316" spans="2:24" ht="15.75">
      <c r="B316" s="286"/>
      <c r="C316" s="70"/>
      <c r="D316" s="59" t="str" cm="1">
        <f t="array" ref="D316">IF(ROW()=ROW(D308),C311,INDEX(E308:E321,ROW()-ROW(D308)))</f>
        <v/>
      </c>
      <c r="E316" s="114" t="str">
        <f>IF(OR(D316="",C310="",C310&lt;=0,F316=""),"",TRIM(MID(D316,LEN(F316)+1+IF(MID(D316,LEN(F316)+1,1)=" ",1,0),99999)))</f>
        <v/>
      </c>
      <c r="F316" s="59" t="str">
        <f>IF(OR(G316="",G316=0,G316="0"),"",IF(LEN(G316)&lt;=C310,G316,IF(LEN(SUBSTITUTE(H316," ",""))=C310+1,LEFT(G316,C310),LEFT(G316,FIND("§",SUBSTITUTE(H316," ","§",LEN(H316)-LEN(SUBSTITUTE(H316," ",""))))-1))))</f>
        <v/>
      </c>
      <c r="G316" s="59" t="str">
        <f t="shared" si="12"/>
        <v/>
      </c>
      <c r="H316" s="59" t="str">
        <f>IF(OR(G316="",G316=0,G316="0"),"",LEFT(G316,C310+1))</f>
        <v/>
      </c>
      <c r="I316" s="59"/>
      <c r="J316" s="142"/>
      <c r="K316" s="117" t="str">
        <f>IF(LEN(TRIM(L316))&gt;0,MAX(K13:K315)+1,"")</f>
        <v/>
      </c>
      <c r="L316" s="146"/>
      <c r="M316" s="142"/>
      <c r="N316" s="243"/>
      <c r="X316" s="3">
        <v>1</v>
      </c>
    </row>
    <row r="317" spans="2:24" ht="15.75">
      <c r="B317" s="286"/>
      <c r="C317" s="70"/>
      <c r="D317" s="59" t="str" cm="1">
        <f t="array" ref="D317">IF(ROW()=ROW(D308),C311,INDEX(E308:E321,ROW()-ROW(D308)))</f>
        <v/>
      </c>
      <c r="E317" s="114" t="str">
        <f>IF(OR(D317="",C310="",C310&lt;=0,F317=""),"",TRIM(MID(D317,LEN(F317)+1+IF(MID(D317,LEN(F317)+1,1)=" ",1,0),99999)))</f>
        <v/>
      </c>
      <c r="F317" s="59" t="str">
        <f>IF(OR(G317="",G317=0,G317="0"),"",IF(LEN(G317)&lt;=C310,G317,IF(LEN(SUBSTITUTE(H317," ",""))=C310+1,LEFT(G317,C310),LEFT(G317,FIND("§",SUBSTITUTE(H317," ","§",LEN(H317)-LEN(SUBSTITUTE(H317," ",""))))-1))))</f>
        <v/>
      </c>
      <c r="G317" s="59" t="str">
        <f t="shared" si="12"/>
        <v/>
      </c>
      <c r="H317" s="59" t="str">
        <f>IF(OR(G317="",G317=0,G317="0"),"",LEFT(G317,C310+1))</f>
        <v/>
      </c>
      <c r="I317" s="59"/>
      <c r="J317" s="142"/>
      <c r="K317" s="117" t="str">
        <f>IF(LEN(TRIM(L317))&gt;0,MAX(K13:K316)+1,"")</f>
        <v/>
      </c>
      <c r="L317" s="146"/>
      <c r="M317" s="142"/>
      <c r="N317" s="243"/>
      <c r="X317" s="3">
        <v>1</v>
      </c>
    </row>
    <row r="318" spans="2:24" ht="15.75">
      <c r="B318" s="286"/>
      <c r="C318" s="70"/>
      <c r="D318" s="59" t="str" cm="1">
        <f t="array" ref="D318">IF(ROW()=ROW(D308),C311,INDEX(E308:E321,ROW()-ROW(D308)))</f>
        <v/>
      </c>
      <c r="E318" s="114" t="str">
        <f>IF(OR(D318="",C310="",C310&lt;=0,F318=""),"",TRIM(MID(D318,LEN(F318)+1+IF(MID(D318,LEN(F318)+1,1)=" ",1,0),99999)))</f>
        <v/>
      </c>
      <c r="F318" s="59" t="str">
        <f>IF(OR(G318="",G318=0,G318="0"),"",IF(LEN(G318)&lt;=C310,G318,IF(LEN(SUBSTITUTE(H318," ",""))=C310+1,LEFT(G318,C310),LEFT(G318,FIND("§",SUBSTITUTE(H318," ","§",LEN(H318)-LEN(SUBSTITUTE(H318," ",""))))-1))))</f>
        <v/>
      </c>
      <c r="G318" s="59" t="str">
        <f t="shared" si="12"/>
        <v/>
      </c>
      <c r="H318" s="59" t="str">
        <f>IF(OR(G318="",G318=0,G318="0"),"",LEFT(G318,C310+1))</f>
        <v/>
      </c>
      <c r="I318" s="59"/>
      <c r="J318" s="142"/>
      <c r="K318" s="117" t="str">
        <f>IF(LEN(TRIM(L318))&gt;0,MAX(K13:K317)+1,"")</f>
        <v/>
      </c>
      <c r="L318" s="146"/>
      <c r="M318" s="142"/>
      <c r="N318" s="243"/>
      <c r="X318" s="3">
        <v>1</v>
      </c>
    </row>
    <row r="319" spans="2:24" ht="15.75">
      <c r="B319" s="286"/>
      <c r="C319" s="70"/>
      <c r="D319" s="59" t="str" cm="1">
        <f t="array" ref="D319">IF(ROW()=ROW(D308),C311,INDEX(E308:E321,ROW()-ROW(D308)))</f>
        <v/>
      </c>
      <c r="E319" s="114" t="str">
        <f>IF(OR(D319="",C310="",C310&lt;=0,F319=""),"",TRIM(MID(D319,LEN(F319)+1+IF(MID(D319,LEN(F319)+1,1)=" ",1,0),99999)))</f>
        <v/>
      </c>
      <c r="F319" s="59" t="str">
        <f>IF(OR(G319="",G319=0,G319="0"),"",IF(LEN(G319)&lt;=C310,G319,IF(LEN(SUBSTITUTE(H319," ",""))=C310+1,LEFT(G319,C310),LEFT(G319,FIND("§",SUBSTITUTE(H319," ","§",LEN(H319)-LEN(SUBSTITUTE(H319," ",""))))-1))))</f>
        <v/>
      </c>
      <c r="G319" s="59" t="str">
        <f t="shared" si="12"/>
        <v/>
      </c>
      <c r="H319" s="59" t="str">
        <f>IF(OR(G319="",G319=0,G319="0"),"",LEFT(G319,C310+1))</f>
        <v/>
      </c>
      <c r="I319" s="59"/>
      <c r="J319" s="142"/>
      <c r="K319" s="117" t="str">
        <f>IF(LEN(TRIM(L319))&gt;0,MAX(K13:K318)+1,"")</f>
        <v/>
      </c>
      <c r="L319" s="146"/>
      <c r="M319" s="142"/>
      <c r="N319" s="243"/>
      <c r="X319" s="3">
        <v>1</v>
      </c>
    </row>
    <row r="320" spans="2:24" ht="15.75">
      <c r="B320" s="286"/>
      <c r="C320" s="70"/>
      <c r="D320" s="59" t="str" cm="1">
        <f t="array" ref="D320">IF(ROW()=ROW(D308),C311,INDEX(E308:E321,ROW()-ROW(D308)))</f>
        <v/>
      </c>
      <c r="E320" s="114" t="str">
        <f>IF(OR(D320="",C310="",C310&lt;=0,F320=""),"",TRIM(MID(D320,LEN(F320)+1+IF(MID(D320,LEN(F320)+1,1)=" ",1,0),99999)))</f>
        <v/>
      </c>
      <c r="F320" s="59" t="str">
        <f>IF(OR(G320="",G320=0,G320="0"),"",IF(LEN(G320)&lt;=C310,G320,IF(LEN(SUBSTITUTE(H320," ",""))=C310+1,LEFT(G320,C310),LEFT(G320,FIND("§",SUBSTITUTE(H320," ","§",LEN(H320)-LEN(SUBSTITUTE(H320," ",""))))-1))))</f>
        <v/>
      </c>
      <c r="G320" s="59" t="str">
        <f t="shared" si="12"/>
        <v/>
      </c>
      <c r="H320" s="59" t="str">
        <f>IF(OR(G320="",G320=0,G320="0"),"",LEFT(G320,C310+1))</f>
        <v/>
      </c>
      <c r="I320" s="59"/>
      <c r="J320" s="142"/>
      <c r="K320" s="117" t="str">
        <f>IF(LEN(TRIM(L320))&gt;0,MAX(K13:K319)+1,"")</f>
        <v/>
      </c>
      <c r="L320" s="146"/>
      <c r="M320" s="142"/>
      <c r="N320" s="243"/>
      <c r="X320" s="3">
        <v>1</v>
      </c>
    </row>
    <row r="321" spans="2:24" ht="15.75">
      <c r="B321" s="286"/>
      <c r="C321" s="70"/>
      <c r="D321" s="59" t="str" cm="1">
        <f t="array" ref="D321">IF(ROW()=ROW(D308),C311,INDEX(E308:E321,ROW()-ROW(D308)))</f>
        <v/>
      </c>
      <c r="E321" s="114" t="str">
        <f>IF(OR(D321="",C310="",C310&lt;=0,F321=""),"",TRIM(MID(D321,LEN(F321)+1+IF(MID(D321,LEN(F321)+1,1)=" ",1,0),99999)))</f>
        <v/>
      </c>
      <c r="F321" s="59" t="str">
        <f>IF(OR(G321="",G321=0,G321="0"),"",IF(LEN(G321)&lt;=C310,G321,IF(LEN(SUBSTITUTE(H321," ",""))=C310+1,LEFT(G321,C310),LEFT(G321,FIND("§",SUBSTITUTE(H321," ","§",LEN(H321)-LEN(SUBSTITUTE(H321," ",""))))-1))))</f>
        <v/>
      </c>
      <c r="G321" s="59" t="str">
        <f t="shared" si="12"/>
        <v/>
      </c>
      <c r="H321" s="59" t="str">
        <f>IF(OR(G321="",G321=0,G321="0"),"",LEFT(G321,C310+1))</f>
        <v/>
      </c>
      <c r="I321" s="59"/>
      <c r="J321" s="142"/>
      <c r="K321" s="117" t="str">
        <f>IF(LEN(TRIM(L321))&gt;0,MAX(K13:K320)+1,"")</f>
        <v/>
      </c>
      <c r="L321" s="146"/>
      <c r="M321" s="142"/>
      <c r="N321" s="243"/>
      <c r="X321" s="3">
        <v>1</v>
      </c>
    </row>
    <row r="322" spans="2:24" ht="15.75">
      <c r="B322" s="286"/>
      <c r="C322" s="113" t="str">
        <f>IF(TRIM(SUBSTITUTE(J36,CHAR(160),""))="","",J36)</f>
        <v/>
      </c>
      <c r="D322" s="59" t="str" cm="1">
        <f t="array" ref="D322">IF(ROW()=ROW(D322),C325,INDEX(E322:E335,ROW()-ROW(D322)))</f>
        <v/>
      </c>
      <c r="E322" s="114" t="str">
        <f>IF(OR(D322="",C324="",C324&lt;=0,F322=""),"",TRIM(MID(D322,LEN(F322)+1+IF(MID(D322,LEN(F322)+1,1)=" ",1,0),99999)))</f>
        <v/>
      </c>
      <c r="F322" s="59" t="str">
        <f>IF(OR(G322="",G322=0,G322="0"),"",IF(LEN(G322)&lt;=C324,G322,IF(LEN(SUBSTITUTE(H322," ",""))=C324+1,LEFT(G322,C324),LEFT(G322,FIND("§",SUBSTITUTE(H322," ","§",LEN(H322)-LEN(SUBSTITUTE(H322," ",""))))-1))))</f>
        <v/>
      </c>
      <c r="G322" s="59" t="str">
        <f t="shared" si="12"/>
        <v/>
      </c>
      <c r="H322" s="59" t="str">
        <f>IF(OR(G322="",G322=0,G322="0"),"",LEFT(G322,C324+1))</f>
        <v/>
      </c>
      <c r="I322" s="59"/>
      <c r="J322" s="142"/>
      <c r="K322" s="117" t="str">
        <f>IF(LEN(TRIM(L322))&gt;0,MAX(K13:K321)+1,"")</f>
        <v/>
      </c>
      <c r="L322" s="146"/>
      <c r="M322" s="142"/>
      <c r="N322" s="243"/>
      <c r="X322" s="3">
        <v>1</v>
      </c>
    </row>
    <row r="323" spans="2:24" ht="15.75">
      <c r="B323" s="286"/>
      <c r="C323" s="70" t="str">
        <f>TRIM(SUBSTITUTE(SUBSTITUTE(SUBSTITUTE(SUBSTITUTE(SUBSTITUTE(SUBSTITUTE(SUBSTITUTE(SUBSTITUTE(SUBSTITUTE(CLEAN(IF(OR(LEFT(C322,1)="-",LEFT(C322,1)="="),MID(C322,2,99999),C322)),"—","-"),"–","-"),CHAR(160)," "),CHAR(9)," "),CHAR(13)," "),CHAR(10)," ")," "," ")," "," ")," "," "))</f>
        <v/>
      </c>
      <c r="D323" s="59" t="str" cm="1">
        <f t="array" ref="D323">IF(ROW()=ROW(D322),C325,INDEX(E322:E335,ROW()-ROW(D322)))</f>
        <v/>
      </c>
      <c r="E323" s="114" t="str">
        <f>IF(OR(D323="",C324="",C324&lt;=0,F323=""),"",TRIM(MID(D323,LEN(F323)+1+IF(MID(D323,LEN(F323)+1,1)=" ",1,0),99999)))</f>
        <v/>
      </c>
      <c r="F323" s="59" t="str">
        <f>IF(OR(G323="",G323=0,G323="0"),"",IF(LEN(G323)&lt;=C324,G323,IF(LEN(SUBSTITUTE(H323," ",""))=C324+1,LEFT(G323,C324),LEFT(G323,FIND("§",SUBSTITUTE(H323," ","§",LEN(H323)-LEN(SUBSTITUTE(H323," ",""))))-1))))</f>
        <v/>
      </c>
      <c r="G323" s="59" t="str">
        <f t="shared" si="12"/>
        <v/>
      </c>
      <c r="H323" s="59" t="str">
        <f>IF(OR(G323="",G323=0,G323="0"),"",LEFT(G323,C324+1))</f>
        <v/>
      </c>
      <c r="I323" s="59"/>
      <c r="J323" s="142"/>
      <c r="K323" s="117" t="str">
        <f>IF(LEN(TRIM(L323))&gt;0,MAX(K13:K322)+1,"")</f>
        <v/>
      </c>
      <c r="L323" s="146"/>
      <c r="M323" s="142"/>
      <c r="N323" s="243"/>
      <c r="X323" s="3">
        <v>1</v>
      </c>
    </row>
    <row r="324" spans="2:24" ht="15.75">
      <c r="B324" s="286"/>
      <c r="C324" s="121">
        <f>C11</f>
        <v>120</v>
      </c>
      <c r="D324" s="59" t="str" cm="1">
        <f t="array" ref="D324">IF(ROW()=ROW(D322),C325,INDEX(E322:E335,ROW()-ROW(D322)))</f>
        <v/>
      </c>
      <c r="E324" s="114" t="str">
        <f>IF(OR(D324="",C324="",C324&lt;=0,F324=""),"",TRIM(MID(D324,LEN(F324)+1+IF(MID(D324,LEN(F324)+1,1)=" ",1,0),99999)))</f>
        <v/>
      </c>
      <c r="F324" s="59" t="str">
        <f>IF(OR(G324="",G324=0,G324="0"),"",IF(LEN(G324)&lt;=C324,G324,IF(LEN(SUBSTITUTE(H324," ",""))=C324+1,LEFT(G324,C324),LEFT(G324,FIND("§",SUBSTITUTE(H324," ","§",LEN(H324)-LEN(SUBSTITUTE(H324," ",""))))-1))))</f>
        <v/>
      </c>
      <c r="G324" s="59" t="str">
        <f t="shared" si="12"/>
        <v/>
      </c>
      <c r="H324" s="59" t="str">
        <f>IF(OR(G324="",G324=0,G324="0"),"",LEFT(G324,C324+1))</f>
        <v/>
      </c>
      <c r="I324" s="59"/>
      <c r="J324" s="142"/>
      <c r="K324" s="117" t="str">
        <f>IF(LEN(TRIM(L324))&gt;0,MAX(K13:K323)+1,"")</f>
        <v/>
      </c>
      <c r="L324" s="146"/>
      <c r="M324" s="142"/>
      <c r="N324" s="243"/>
      <c r="X324" s="3">
        <v>1</v>
      </c>
    </row>
    <row r="325" spans="2:24" ht="15.75">
      <c r="B325" s="286"/>
      <c r="C325" s="70" t="str">
        <f>IF(UPPER(TRIM(C12))="X",C329,C323)</f>
        <v/>
      </c>
      <c r="D325" s="59" t="str" cm="1">
        <f t="array" ref="D325">IF(ROW()=ROW(D322),C325,INDEX(E322:E335,ROW()-ROW(D322)))</f>
        <v/>
      </c>
      <c r="E325" s="114" t="str">
        <f>IF(OR(D325="",C324="",C324&lt;=0,F325=""),"",TRIM(MID(D325,LEN(F325)+1+IF(MID(D325,LEN(F325)+1,1)=" ",1,0),99999)))</f>
        <v/>
      </c>
      <c r="F325" s="59" t="str">
        <f>IF(OR(G325="",G325=0,G325="0"),"",IF(LEN(G325)&lt;=C324,G325,IF(LEN(SUBSTITUTE(H325," ",""))=C324+1,LEFT(G325,C324),LEFT(G325,FIND("§",SUBSTITUTE(H325," ","§",LEN(H325)-LEN(SUBSTITUTE(H325," ",""))))-1))))</f>
        <v/>
      </c>
      <c r="G325" s="59" t="str">
        <f t="shared" si="12"/>
        <v/>
      </c>
      <c r="H325" s="59" t="str">
        <f>IF(OR(G325="",G325=0,G325="0"),"",LEFT(G325,C324+1))</f>
        <v/>
      </c>
      <c r="I325" s="59"/>
      <c r="J325" s="142"/>
      <c r="K325" s="117" t="str">
        <f>IF(LEN(TRIM(L325))&gt;0,MAX(K13:K324)+1,"")</f>
        <v/>
      </c>
      <c r="L325" s="146"/>
      <c r="M325" s="142"/>
      <c r="N325" s="243"/>
      <c r="X325" s="3">
        <v>1</v>
      </c>
    </row>
    <row r="326" spans="2:24" ht="15.75">
      <c r="B326" s="286"/>
      <c r="C326" s="123" t="str">
        <f>TRIM(SUBSTITUTE(SUBSTITUTE(SUBSTITUTE(SUBSTITUTE(SUBSTITUTE(SUBSTITUTE(SUBSTITUTE(SUBSTITUTE(SUBSTITUTE(SUBSTITUTE(C323,","," "),";"," "),":"," "),"!"," "),"?"," "),"…"," "),"»"," "),"«"," "),"/"," "),"."," "))</f>
        <v/>
      </c>
      <c r="D326" s="59" t="str" cm="1">
        <f t="array" ref="D326">IF(ROW()=ROW(D322),C325,INDEX(E322:E335,ROW()-ROW(D322)))</f>
        <v/>
      </c>
      <c r="E326" s="114" t="str">
        <f>IF(OR(D326="",C324="",C324&lt;=0,F326=""),"",TRIM(MID(D326,LEN(F326)+1+IF(MID(D326,LEN(F326)+1,1)=" ",1,0),99999)))</f>
        <v/>
      </c>
      <c r="F326" s="59" t="str">
        <f>IF(OR(G326="",G326=0,G326="0"),"",IF(LEN(G326)&lt;=C324,G326,IF(LEN(SUBSTITUTE(H326," ",""))=C324+1,LEFT(G326,C324),LEFT(G326,FIND("§",SUBSTITUTE(H326," ","§",LEN(H326)-LEN(SUBSTITUTE(H326," ",""))))-1))))</f>
        <v/>
      </c>
      <c r="G326" s="59" t="str">
        <f t="shared" si="12"/>
        <v/>
      </c>
      <c r="H326" s="59" t="str">
        <f>IF(OR(G326="",G326=0,G326="0"),"",LEFT(G326,C324+1))</f>
        <v/>
      </c>
      <c r="I326" s="59"/>
      <c r="J326" s="142"/>
      <c r="K326" s="117" t="str">
        <f>IF(LEN(TRIM(L326))&gt;0,MAX(K13:K325)+1,"")</f>
        <v/>
      </c>
      <c r="L326" s="146"/>
      <c r="M326" s="142"/>
      <c r="N326" s="243"/>
      <c r="X326" s="3">
        <v>1</v>
      </c>
    </row>
    <row r="327" spans="2:24" ht="15.75">
      <c r="B327" s="286"/>
      <c r="C327" s="59" t="str">
        <f>TRIM(SUBSTITUTE(SUBSTITUTE(SUBSTITUTE(SUBSTITUTE(SUBSTITUTE(SUBSTITUTE(SUBSTITUTE(SUBSTITUTE(C326,"("," "),")"," "),CHAR(34)," "),"-"," "),"_"," "),"&lt;"," "),"&gt;"," "),"="," "))</f>
        <v/>
      </c>
      <c r="D327" s="59" t="str" cm="1">
        <f t="array" ref="D327">IF(ROW()=ROW(D322),C325,INDEX(E322:E335,ROW()-ROW(D322)))</f>
        <v/>
      </c>
      <c r="E327" s="114" t="str">
        <f>IF(OR(D327="",C324="",C324&lt;=0,F327=""),"",TRIM(MID(D327,LEN(F327)+1+IF(MID(D327,LEN(F327)+1,1)=" ",1,0),99999)))</f>
        <v/>
      </c>
      <c r="F327" s="59" t="str">
        <f>IF(OR(G327="",G327=0,G327="0"),"",IF(LEN(G327)&lt;=C324,G327,IF(LEN(SUBSTITUTE(H327," ",""))=C324+1,LEFT(G327,C324),LEFT(G327,FIND("§",SUBSTITUTE(H327," ","§",LEN(H327)-LEN(SUBSTITUTE(H327," ",""))))-1))))</f>
        <v/>
      </c>
      <c r="G327" s="59" t="str">
        <f t="shared" si="12"/>
        <v/>
      </c>
      <c r="H327" s="59" t="str">
        <f>IF(OR(G327="",G327=0,G327="0"),"",LEFT(G327,C324+1))</f>
        <v/>
      </c>
      <c r="I327" s="59"/>
      <c r="J327" s="142"/>
      <c r="K327" s="117" t="str">
        <f>IF(LEN(TRIM(L327))&gt;0,MAX(K13:K326)+1,"")</f>
        <v/>
      </c>
      <c r="L327" s="146"/>
      <c r="M327" s="142"/>
      <c r="N327" s="243"/>
      <c r="X327" s="3">
        <v>1</v>
      </c>
    </row>
    <row r="328" spans="2:24" ht="15.75">
      <c r="B328" s="286"/>
      <c r="C328" s="70" t="str">
        <f>TRIM(SUBSTITUTE(SUBSTITUTE(SUBSTITUTE(SUBSTITUTE(C327,"►"," "),"▼"," "),"▲"," "),"◄"," "))</f>
        <v/>
      </c>
      <c r="D328" s="59" t="str" cm="1">
        <f t="array" ref="D328">IF(ROW()=ROW(D322),C325,INDEX(E322:E335,ROW()-ROW(D322)))</f>
        <v/>
      </c>
      <c r="E328" s="114" t="str">
        <f>IF(OR(D328="",C324="",C324&lt;=0,F328=""),"",TRIM(MID(D328,LEN(F328)+1+IF(MID(D328,LEN(F328)+1,1)=" ",1,0),99999)))</f>
        <v/>
      </c>
      <c r="F328" s="59" t="str">
        <f>IF(OR(G328="",G328=0,G328="0"),"",IF(LEN(G328)&lt;=C324,G328,IF(LEN(SUBSTITUTE(H328," ",""))=C324+1,LEFT(G328,C324),LEFT(G328,FIND("§",SUBSTITUTE(H328," ","§",LEN(H328)-LEN(SUBSTITUTE(H328," ",""))))-1))))</f>
        <v/>
      </c>
      <c r="G328" s="59" t="str">
        <f t="shared" si="12"/>
        <v/>
      </c>
      <c r="H328" s="59" t="str">
        <f>IF(OR(G328="",G328=0,G328="0"),"",LEFT(G328,C324+1))</f>
        <v/>
      </c>
      <c r="I328" s="59"/>
      <c r="J328" s="142"/>
      <c r="K328" s="117" t="str">
        <f>IF(LEN(TRIM(L328))&gt;0,MAX(K13:K327)+1,"")</f>
        <v/>
      </c>
      <c r="L328" s="146"/>
      <c r="M328" s="142"/>
      <c r="N328" s="243"/>
      <c r="X328" s="3">
        <v>1</v>
      </c>
    </row>
    <row r="329" spans="2:24" ht="15.75">
      <c r="B329" s="286"/>
      <c r="C329" s="70" t="str">
        <f>TRIM(SUBSTITUTE(SUBSTITUTE(C328,"“"," "),"”"," "))</f>
        <v/>
      </c>
      <c r="D329" s="59" t="str" cm="1">
        <f t="array" ref="D329">IF(ROW()=ROW(D322),C325,INDEX(E322:E335,ROW()-ROW(D322)))</f>
        <v/>
      </c>
      <c r="E329" s="114" t="str">
        <f>IF(OR(D329="",C324="",C324&lt;=0,F329=""),"",TRIM(MID(D329,LEN(F329)+1+IF(MID(D329,LEN(F329)+1,1)=" ",1,0),99999)))</f>
        <v/>
      </c>
      <c r="F329" s="59" t="str">
        <f>IF(OR(G329="",G329=0,G329="0"),"",IF(LEN(G329)&lt;=C324,G329,IF(LEN(SUBSTITUTE(H329," ",""))=C324+1,LEFT(G329,C324),LEFT(G329,FIND("§",SUBSTITUTE(H329," ","§",LEN(H329)-LEN(SUBSTITUTE(H329," ",""))))-1))))</f>
        <v/>
      </c>
      <c r="G329" s="59" t="str">
        <f t="shared" si="12"/>
        <v/>
      </c>
      <c r="H329" s="59" t="str">
        <f>IF(OR(G329="",G329=0,G329="0"),"",LEFT(G329,C324+1))</f>
        <v/>
      </c>
      <c r="I329" s="59"/>
      <c r="J329" s="142"/>
      <c r="K329" s="117" t="str">
        <f>IF(LEN(TRIM(L329))&gt;0,MAX(K13:K328)+1,"")</f>
        <v/>
      </c>
      <c r="L329" s="146"/>
      <c r="M329" s="142"/>
      <c r="N329" s="243"/>
      <c r="X329" s="3">
        <v>1</v>
      </c>
    </row>
    <row r="330" spans="2:24" ht="15.75">
      <c r="B330" s="286"/>
      <c r="C330" s="70"/>
      <c r="D330" s="59" t="str" cm="1">
        <f t="array" ref="D330">IF(ROW()=ROW(D322),C325,INDEX(E322:E335,ROW()-ROW(D322)))</f>
        <v/>
      </c>
      <c r="E330" s="114" t="str">
        <f>IF(OR(D330="",C324="",C324&lt;=0,F330=""),"",TRIM(MID(D330,LEN(F330)+1+IF(MID(D330,LEN(F330)+1,1)=" ",1,0),99999)))</f>
        <v/>
      </c>
      <c r="F330" s="59" t="str">
        <f>IF(OR(G330="",G330=0,G330="0"),"",IF(LEN(G330)&lt;=C324,G330,IF(LEN(SUBSTITUTE(H330," ",""))=C324+1,LEFT(G330,C324),LEFT(G330,FIND("§",SUBSTITUTE(H330," ","§",LEN(H330)-LEN(SUBSTITUTE(H330," ",""))))-1))))</f>
        <v/>
      </c>
      <c r="G330" s="59" t="str">
        <f t="shared" si="12"/>
        <v/>
      </c>
      <c r="H330" s="59" t="str">
        <f>IF(OR(G330="",G330=0,G330="0"),"",LEFT(G330,C324+1))</f>
        <v/>
      </c>
      <c r="I330" s="59"/>
      <c r="J330" s="142"/>
      <c r="K330" s="117" t="str">
        <f>IF(LEN(TRIM(L330))&gt;0,MAX(K13:K329)+1,"")</f>
        <v/>
      </c>
      <c r="L330" s="146"/>
      <c r="M330" s="142"/>
      <c r="N330" s="243"/>
      <c r="X330" s="3">
        <v>1</v>
      </c>
    </row>
    <row r="331" spans="2:24" ht="15.75">
      <c r="B331" s="286"/>
      <c r="C331" s="70"/>
      <c r="D331" s="59" t="str" cm="1">
        <f t="array" ref="D331">IF(ROW()=ROW(D322),C325,INDEX(E322:E335,ROW()-ROW(D322)))</f>
        <v/>
      </c>
      <c r="E331" s="114" t="str">
        <f>IF(OR(D331="",C324="",C324&lt;=0,F331=""),"",TRIM(MID(D331,LEN(F331)+1+IF(MID(D331,LEN(F331)+1,1)=" ",1,0),99999)))</f>
        <v/>
      </c>
      <c r="F331" s="59" t="str">
        <f>IF(OR(G331="",G331=0,G331="0"),"",IF(LEN(G331)&lt;=C324,G331,IF(LEN(SUBSTITUTE(H331," ",""))=C324+1,LEFT(G331,C324),LEFT(G331,FIND("§",SUBSTITUTE(H331," ","§",LEN(H331)-LEN(SUBSTITUTE(H331," ",""))))-1))))</f>
        <v/>
      </c>
      <c r="G331" s="59" t="str">
        <f t="shared" si="12"/>
        <v/>
      </c>
      <c r="H331" s="59" t="str">
        <f>IF(OR(G331="",G331=0,G331="0"),"",LEFT(G331,C324+1))</f>
        <v/>
      </c>
      <c r="I331" s="59"/>
      <c r="J331" s="142"/>
      <c r="K331" s="117" t="str">
        <f>IF(LEN(TRIM(L331))&gt;0,MAX(K13:K330)+1,"")</f>
        <v/>
      </c>
      <c r="L331" s="146"/>
      <c r="M331" s="142"/>
      <c r="N331" s="243"/>
      <c r="X331" s="3">
        <v>1</v>
      </c>
    </row>
    <row r="332" spans="2:24" ht="15.75">
      <c r="B332" s="286"/>
      <c r="C332" s="70"/>
      <c r="D332" s="59" t="str" cm="1">
        <f t="array" ref="D332">IF(ROW()=ROW(D322),C325,INDEX(E322:E335,ROW()-ROW(D322)))</f>
        <v/>
      </c>
      <c r="E332" s="114" t="str">
        <f>IF(OR(D332="",C324="",C324&lt;=0,F332=""),"",TRIM(MID(D332,LEN(F332)+1+IF(MID(D332,LEN(F332)+1,1)=" ",1,0),99999)))</f>
        <v/>
      </c>
      <c r="F332" s="59" t="str">
        <f>IF(OR(G332="",G332=0,G332="0"),"",IF(LEN(G332)&lt;=C324,G332,IF(LEN(SUBSTITUTE(H332," ",""))=C324+1,LEFT(G332,C324),LEFT(G332,FIND("§",SUBSTITUTE(H332," ","§",LEN(H332)-LEN(SUBSTITUTE(H332," ",""))))-1))))</f>
        <v/>
      </c>
      <c r="G332" s="59" t="str">
        <f t="shared" si="12"/>
        <v/>
      </c>
      <c r="H332" s="59" t="str">
        <f>IF(OR(G332="",G332=0,G332="0"),"",LEFT(G332,C324+1))</f>
        <v/>
      </c>
      <c r="I332" s="59"/>
      <c r="J332" s="142"/>
      <c r="K332" s="117" t="str">
        <f>IF(LEN(TRIM(L332))&gt;0,MAX(K13:K331)+1,"")</f>
        <v/>
      </c>
      <c r="L332" s="146"/>
      <c r="M332" s="142"/>
      <c r="N332" s="243"/>
      <c r="X332" s="3">
        <v>1</v>
      </c>
    </row>
    <row r="333" spans="2:24" ht="15.75">
      <c r="B333" s="286"/>
      <c r="C333" s="70"/>
      <c r="D333" s="59" t="str" cm="1">
        <f t="array" ref="D333">IF(ROW()=ROW(D322),C325,INDEX(E322:E335,ROW()-ROW(D322)))</f>
        <v/>
      </c>
      <c r="E333" s="114" t="str">
        <f>IF(OR(D333="",C324="",C324&lt;=0,F333=""),"",TRIM(MID(D333,LEN(F333)+1+IF(MID(D333,LEN(F333)+1,1)=" ",1,0),99999)))</f>
        <v/>
      </c>
      <c r="F333" s="59" t="str">
        <f>IF(OR(G333="",G333=0,G333="0"),"",IF(LEN(G333)&lt;=C324,G333,IF(LEN(SUBSTITUTE(H333," ",""))=C324+1,LEFT(G333,C324),LEFT(G333,FIND("§",SUBSTITUTE(H333," ","§",LEN(H333)-LEN(SUBSTITUTE(H333," ",""))))-1))))</f>
        <v/>
      </c>
      <c r="G333" s="59" t="str">
        <f t="shared" si="12"/>
        <v/>
      </c>
      <c r="H333" s="59" t="str">
        <f>IF(OR(G333="",G333=0,G333="0"),"",LEFT(G333,C324+1))</f>
        <v/>
      </c>
      <c r="I333" s="59"/>
      <c r="J333" s="142"/>
      <c r="K333" s="117" t="str">
        <f>IF(LEN(TRIM(L333))&gt;0,MAX(K13:K332)+1,"")</f>
        <v/>
      </c>
      <c r="L333" s="146"/>
      <c r="M333" s="142"/>
      <c r="N333" s="243"/>
      <c r="X333" s="3">
        <v>1</v>
      </c>
    </row>
    <row r="334" spans="2:24" ht="15.75">
      <c r="B334" s="286"/>
      <c r="C334" s="70"/>
      <c r="D334" s="59" t="str" cm="1">
        <f t="array" ref="D334">IF(ROW()=ROW(D322),C325,INDEX(E322:E335,ROW()-ROW(D322)))</f>
        <v/>
      </c>
      <c r="E334" s="114" t="str">
        <f>IF(OR(D334="",C324="",C324&lt;=0,F334=""),"",TRIM(MID(D334,LEN(F334)+1+IF(MID(D334,LEN(F334)+1,1)=" ",1,0),99999)))</f>
        <v/>
      </c>
      <c r="F334" s="59" t="str">
        <f>IF(OR(G334="",G334=0,G334="0"),"",IF(LEN(G334)&lt;=C324,G334,IF(LEN(SUBSTITUTE(H334," ",""))=C324+1,LEFT(G334,C324),LEFT(G334,FIND("§",SUBSTITUTE(H334," ","§",LEN(H334)-LEN(SUBSTITUTE(H334," ",""))))-1))))</f>
        <v/>
      </c>
      <c r="G334" s="59" t="str">
        <f t="shared" ref="G334:G397" si="13">IF(OR(D334="",D334=0),"",TRIM(SUBSTITUTE(SUBSTITUTE(D334,CHAR(160)," "),CHAR(10)," ")))</f>
        <v/>
      </c>
      <c r="H334" s="59" t="str">
        <f>IF(OR(G334="",G334=0,G334="0"),"",LEFT(G334,C324+1))</f>
        <v/>
      </c>
      <c r="I334" s="59"/>
      <c r="J334" s="142"/>
      <c r="K334" s="117" t="str">
        <f>IF(LEN(TRIM(L334))&gt;0,MAX(K13:K333)+1,"")</f>
        <v/>
      </c>
      <c r="L334" s="146"/>
      <c r="M334" s="142"/>
      <c r="N334" s="243"/>
      <c r="X334" s="3">
        <v>1</v>
      </c>
    </row>
    <row r="335" spans="2:24" ht="15.75">
      <c r="B335" s="286"/>
      <c r="C335" s="70"/>
      <c r="D335" s="59" t="str" cm="1">
        <f t="array" ref="D335">IF(ROW()=ROW(D322),C325,INDEX(E322:E335,ROW()-ROW(D322)))</f>
        <v/>
      </c>
      <c r="E335" s="114" t="str">
        <f>IF(OR(D335="",C324="",C324&lt;=0,F335=""),"",TRIM(MID(D335,LEN(F335)+1+IF(MID(D335,LEN(F335)+1,1)=" ",1,0),99999)))</f>
        <v/>
      </c>
      <c r="F335" s="59" t="str">
        <f>IF(OR(G335="",G335=0,G335="0"),"",IF(LEN(G335)&lt;=C324,G335,IF(LEN(SUBSTITUTE(H335," ",""))=C324+1,LEFT(G335,C324),LEFT(G335,FIND("§",SUBSTITUTE(H335," ","§",LEN(H335)-LEN(SUBSTITUTE(H335," ",""))))-1))))</f>
        <v/>
      </c>
      <c r="G335" s="59" t="str">
        <f t="shared" si="13"/>
        <v/>
      </c>
      <c r="H335" s="59" t="str">
        <f>IF(OR(G335="",G335=0,G335="0"),"",LEFT(G335,C324+1))</f>
        <v/>
      </c>
      <c r="I335" s="59"/>
      <c r="J335" s="142"/>
      <c r="K335" s="117" t="str">
        <f>IF(LEN(TRIM(L335))&gt;0,MAX(K13:K334)+1,"")</f>
        <v/>
      </c>
      <c r="L335" s="146"/>
      <c r="M335" s="142"/>
      <c r="N335" s="243"/>
      <c r="X335" s="3">
        <v>1</v>
      </c>
    </row>
    <row r="336" spans="2:24" ht="15.75">
      <c r="B336" s="286"/>
      <c r="C336" s="113" t="str">
        <f>IF(TRIM(SUBSTITUTE(J37,CHAR(160),""))="","",J37)</f>
        <v/>
      </c>
      <c r="D336" s="59" t="str" cm="1">
        <f t="array" ref="D336">IF(ROW()=ROW(D336),C339,INDEX(E336:E349,ROW()-ROW(D336)))</f>
        <v/>
      </c>
      <c r="E336" s="114" t="str">
        <f>IF(OR(D336="",C338="",C338&lt;=0,F336=""),"",TRIM(MID(D336,LEN(F336)+1+IF(MID(D336,LEN(F336)+1,1)=" ",1,0),99999)))</f>
        <v/>
      </c>
      <c r="F336" s="59" t="str">
        <f>IF(OR(G336="",G336=0,G336="0"),"",IF(LEN(G336)&lt;=C338,G336,IF(LEN(SUBSTITUTE(H336," ",""))=C338+1,LEFT(G336,C338),LEFT(G336,FIND("§",SUBSTITUTE(H336," ","§",LEN(H336)-LEN(SUBSTITUTE(H336," ",""))))-1))))</f>
        <v/>
      </c>
      <c r="G336" s="59" t="str">
        <f t="shared" si="13"/>
        <v/>
      </c>
      <c r="H336" s="59" t="str">
        <f>IF(OR(G336="",G336=0,G336="0"),"",LEFT(G336,C338+1))</f>
        <v/>
      </c>
      <c r="I336" s="59"/>
      <c r="J336" s="142"/>
      <c r="K336" s="117" t="str">
        <f>IF(LEN(TRIM(L336))&gt;0,MAX(K13:K335)+1,"")</f>
        <v/>
      </c>
      <c r="L336" s="146"/>
      <c r="M336" s="142"/>
      <c r="N336" s="243"/>
      <c r="X336" s="3">
        <v>1</v>
      </c>
    </row>
    <row r="337" spans="2:24" ht="15.75">
      <c r="B337" s="286"/>
      <c r="C337" s="70" t="str">
        <f>TRIM(SUBSTITUTE(SUBSTITUTE(SUBSTITUTE(SUBSTITUTE(SUBSTITUTE(SUBSTITUTE(SUBSTITUTE(SUBSTITUTE(SUBSTITUTE(CLEAN(IF(OR(LEFT(C336,1)="-",LEFT(C336,1)="="),MID(C336,2,99999),C336)),"—","-"),"–","-"),CHAR(160)," "),CHAR(9)," "),CHAR(13)," "),CHAR(10)," ")," "," ")," "," ")," "," "))</f>
        <v/>
      </c>
      <c r="D337" s="59" t="str" cm="1">
        <f t="array" ref="D337">IF(ROW()=ROW(D336),C339,INDEX(E336:E349,ROW()-ROW(D336)))</f>
        <v/>
      </c>
      <c r="E337" s="114" t="str">
        <f>IF(OR(D337="",C338="",C338&lt;=0,F337=""),"",TRIM(MID(D337,LEN(F337)+1+IF(MID(D337,LEN(F337)+1,1)=" ",1,0),99999)))</f>
        <v/>
      </c>
      <c r="F337" s="59" t="str">
        <f>IF(OR(G337="",G337=0,G337="0"),"",IF(LEN(G337)&lt;=C338,G337,IF(LEN(SUBSTITUTE(H337," ",""))=C338+1,LEFT(G337,C338),LEFT(G337,FIND("§",SUBSTITUTE(H337," ","§",LEN(H337)-LEN(SUBSTITUTE(H337," ",""))))-1))))</f>
        <v/>
      </c>
      <c r="G337" s="59" t="str">
        <f t="shared" si="13"/>
        <v/>
      </c>
      <c r="H337" s="59" t="str">
        <f>IF(OR(G337="",G337=0,G337="0"),"",LEFT(G337,C338+1))</f>
        <v/>
      </c>
      <c r="I337" s="59"/>
      <c r="J337" s="142"/>
      <c r="K337" s="117" t="str">
        <f>IF(LEN(TRIM(L337))&gt;0,MAX(K13:K336)+1,"")</f>
        <v/>
      </c>
      <c r="L337" s="146"/>
      <c r="M337" s="142"/>
      <c r="N337" s="243"/>
      <c r="X337" s="3">
        <v>1</v>
      </c>
    </row>
    <row r="338" spans="2:24" ht="15.75">
      <c r="B338" s="286"/>
      <c r="C338" s="121">
        <f>C11</f>
        <v>120</v>
      </c>
      <c r="D338" s="59" t="str" cm="1">
        <f t="array" ref="D338">IF(ROW()=ROW(D336),C339,INDEX(E336:E349,ROW()-ROW(D336)))</f>
        <v/>
      </c>
      <c r="E338" s="114" t="str">
        <f>IF(OR(D338="",C338="",C338&lt;=0,F338=""),"",TRIM(MID(D338,LEN(F338)+1+IF(MID(D338,LEN(F338)+1,1)=" ",1,0),99999)))</f>
        <v/>
      </c>
      <c r="F338" s="59" t="str">
        <f>IF(OR(G338="",G338=0,G338="0"),"",IF(LEN(G338)&lt;=C338,G338,IF(LEN(SUBSTITUTE(H338," ",""))=C338+1,LEFT(G338,C338),LEFT(G338,FIND("§",SUBSTITUTE(H338," ","§",LEN(H338)-LEN(SUBSTITUTE(H338," ",""))))-1))))</f>
        <v/>
      </c>
      <c r="G338" s="59" t="str">
        <f t="shared" si="13"/>
        <v/>
      </c>
      <c r="H338" s="59" t="str">
        <f>IF(OR(G338="",G338=0,G338="0"),"",LEFT(G338,C338+1))</f>
        <v/>
      </c>
      <c r="I338" s="59"/>
      <c r="J338" s="142"/>
      <c r="K338" s="117" t="str">
        <f>IF(LEN(TRIM(L338))&gt;0,MAX(K13:K337)+1,"")</f>
        <v/>
      </c>
      <c r="L338" s="146"/>
      <c r="M338" s="142"/>
      <c r="N338" s="243"/>
      <c r="X338" s="3">
        <v>1</v>
      </c>
    </row>
    <row r="339" spans="2:24" ht="15.75">
      <c r="B339" s="286"/>
      <c r="C339" s="70" t="str">
        <f>IF(UPPER(TRIM(C12))="X",C343,C337)</f>
        <v/>
      </c>
      <c r="D339" s="59" t="str" cm="1">
        <f t="array" ref="D339">IF(ROW()=ROW(D336),C339,INDEX(E336:E349,ROW()-ROW(D336)))</f>
        <v/>
      </c>
      <c r="E339" s="114" t="str">
        <f>IF(OR(D339="",C338="",C338&lt;=0,F339=""),"",TRIM(MID(D339,LEN(F339)+1+IF(MID(D339,LEN(F339)+1,1)=" ",1,0),99999)))</f>
        <v/>
      </c>
      <c r="F339" s="59" t="str">
        <f>IF(OR(G339="",G339=0,G339="0"),"",IF(LEN(G339)&lt;=C338,G339,IF(LEN(SUBSTITUTE(H339," ",""))=C338+1,LEFT(G339,C338),LEFT(G339,FIND("§",SUBSTITUTE(H339," ","§",LEN(H339)-LEN(SUBSTITUTE(H339," ",""))))-1))))</f>
        <v/>
      </c>
      <c r="G339" s="59" t="str">
        <f t="shared" si="13"/>
        <v/>
      </c>
      <c r="H339" s="59" t="str">
        <f>IF(OR(G339="",G339=0,G339="0"),"",LEFT(G339,C338+1))</f>
        <v/>
      </c>
      <c r="I339" s="59"/>
      <c r="J339" s="142"/>
      <c r="K339" s="117" t="str">
        <f>IF(LEN(TRIM(L339))&gt;0,MAX(K13:K338)+1,"")</f>
        <v/>
      </c>
      <c r="L339" s="146"/>
      <c r="M339" s="142"/>
      <c r="N339" s="243"/>
      <c r="X339" s="3">
        <v>1</v>
      </c>
    </row>
    <row r="340" spans="2:24" ht="15.75">
      <c r="B340" s="286"/>
      <c r="C340" s="123" t="str">
        <f>TRIM(SUBSTITUTE(SUBSTITUTE(SUBSTITUTE(SUBSTITUTE(SUBSTITUTE(SUBSTITUTE(SUBSTITUTE(SUBSTITUTE(SUBSTITUTE(SUBSTITUTE(C337,","," "),";"," "),":"," "),"!"," "),"?"," "),"…"," "),"»"," "),"«"," "),"/"," "),"."," "))</f>
        <v/>
      </c>
      <c r="D340" s="59" t="str" cm="1">
        <f t="array" ref="D340">IF(ROW()=ROW(D336),C339,INDEX(E336:E349,ROW()-ROW(D336)))</f>
        <v/>
      </c>
      <c r="E340" s="114" t="str">
        <f>IF(OR(D340="",C338="",C338&lt;=0,F340=""),"",TRIM(MID(D340,LEN(F340)+1+IF(MID(D340,LEN(F340)+1,1)=" ",1,0),99999)))</f>
        <v/>
      </c>
      <c r="F340" s="59" t="str">
        <f>IF(OR(G340="",G340=0,G340="0"),"",IF(LEN(G340)&lt;=C338,G340,IF(LEN(SUBSTITUTE(H340," ",""))=C338+1,LEFT(G340,C338),LEFT(G340,FIND("§",SUBSTITUTE(H340," ","§",LEN(H340)-LEN(SUBSTITUTE(H340," ",""))))-1))))</f>
        <v/>
      </c>
      <c r="G340" s="59" t="str">
        <f t="shared" si="13"/>
        <v/>
      </c>
      <c r="H340" s="59" t="str">
        <f>IF(OR(G340="",G340=0,G340="0"),"",LEFT(G340,C338+1))</f>
        <v/>
      </c>
      <c r="I340" s="59"/>
      <c r="J340" s="142"/>
      <c r="K340" s="117" t="str">
        <f>IF(LEN(TRIM(L340))&gt;0,MAX(K13:K339)+1,"")</f>
        <v/>
      </c>
      <c r="L340" s="146"/>
      <c r="M340" s="142"/>
      <c r="N340" s="243"/>
      <c r="X340" s="3">
        <v>1</v>
      </c>
    </row>
    <row r="341" spans="2:24" ht="15.75">
      <c r="B341" s="286"/>
      <c r="C341" s="59" t="str">
        <f>TRIM(SUBSTITUTE(SUBSTITUTE(SUBSTITUTE(SUBSTITUTE(SUBSTITUTE(SUBSTITUTE(SUBSTITUTE(SUBSTITUTE(C340,"("," "),")"," "),CHAR(34)," "),"-"," "),"_"," "),"&lt;"," "),"&gt;"," "),"="," "))</f>
        <v/>
      </c>
      <c r="D341" s="59" t="str" cm="1">
        <f t="array" ref="D341">IF(ROW()=ROW(D336),C339,INDEX(E336:E349,ROW()-ROW(D336)))</f>
        <v/>
      </c>
      <c r="E341" s="114" t="str">
        <f>IF(OR(D341="",C338="",C338&lt;=0,F341=""),"",TRIM(MID(D341,LEN(F341)+1+IF(MID(D341,LEN(F341)+1,1)=" ",1,0),99999)))</f>
        <v/>
      </c>
      <c r="F341" s="59" t="str">
        <f>IF(OR(G341="",G341=0,G341="0"),"",IF(LEN(G341)&lt;=C338,G341,IF(LEN(SUBSTITUTE(H341," ",""))=C338+1,LEFT(G341,C338),LEFT(G341,FIND("§",SUBSTITUTE(H341," ","§",LEN(H341)-LEN(SUBSTITUTE(H341," ",""))))-1))))</f>
        <v/>
      </c>
      <c r="G341" s="59" t="str">
        <f t="shared" si="13"/>
        <v/>
      </c>
      <c r="H341" s="59" t="str">
        <f>IF(OR(G341="",G341=0,G341="0"),"",LEFT(G341,C338+1))</f>
        <v/>
      </c>
      <c r="I341" s="59"/>
      <c r="J341" s="142"/>
      <c r="K341" s="117" t="str">
        <f>IF(LEN(TRIM(L341))&gt;0,MAX(K13:K340)+1,"")</f>
        <v/>
      </c>
      <c r="L341" s="146"/>
      <c r="M341" s="142"/>
      <c r="N341" s="243"/>
      <c r="X341" s="3">
        <v>1</v>
      </c>
    </row>
    <row r="342" spans="2:24" ht="15.75">
      <c r="B342" s="286"/>
      <c r="C342" s="70" t="str">
        <f>TRIM(SUBSTITUTE(SUBSTITUTE(SUBSTITUTE(SUBSTITUTE(C341,"►"," "),"▼"," "),"▲"," "),"◄"," "))</f>
        <v/>
      </c>
      <c r="D342" s="59" t="str" cm="1">
        <f t="array" ref="D342">IF(ROW()=ROW(D336),C339,INDEX(E336:E349,ROW()-ROW(D336)))</f>
        <v/>
      </c>
      <c r="E342" s="114" t="str">
        <f>IF(OR(D342="",C338="",C338&lt;=0,F342=""),"",TRIM(MID(D342,LEN(F342)+1+IF(MID(D342,LEN(F342)+1,1)=" ",1,0),99999)))</f>
        <v/>
      </c>
      <c r="F342" s="59" t="str">
        <f>IF(OR(G342="",G342=0,G342="0"),"",IF(LEN(G342)&lt;=C338,G342,IF(LEN(SUBSTITUTE(H342," ",""))=C338+1,LEFT(G342,C338),LEFT(G342,FIND("§",SUBSTITUTE(H342," ","§",LEN(H342)-LEN(SUBSTITUTE(H342," ",""))))-1))))</f>
        <v/>
      </c>
      <c r="G342" s="59" t="str">
        <f t="shared" si="13"/>
        <v/>
      </c>
      <c r="H342" s="59" t="str">
        <f>IF(OR(G342="",G342=0,G342="0"),"",LEFT(G342,C338+1))</f>
        <v/>
      </c>
      <c r="I342" s="59"/>
      <c r="J342" s="142"/>
      <c r="K342" s="117" t="str">
        <f>IF(LEN(TRIM(L342))&gt;0,MAX(K13:K341)+1,"")</f>
        <v/>
      </c>
      <c r="L342" s="146"/>
      <c r="M342" s="142"/>
      <c r="N342" s="243"/>
      <c r="X342" s="3">
        <v>1</v>
      </c>
    </row>
    <row r="343" spans="2:24" ht="15.75">
      <c r="B343" s="286"/>
      <c r="C343" s="70" t="str">
        <f>TRIM(SUBSTITUTE(SUBSTITUTE(C342,"“"," "),"”"," "))</f>
        <v/>
      </c>
      <c r="D343" s="59" t="str" cm="1">
        <f t="array" ref="D343">IF(ROW()=ROW(D336),C339,INDEX(E336:E349,ROW()-ROW(D336)))</f>
        <v/>
      </c>
      <c r="E343" s="114" t="str">
        <f>IF(OR(D343="",C338="",C338&lt;=0,F343=""),"",TRIM(MID(D343,LEN(F343)+1+IF(MID(D343,LEN(F343)+1,1)=" ",1,0),99999)))</f>
        <v/>
      </c>
      <c r="F343" s="59" t="str">
        <f>IF(OR(G343="",G343=0,G343="0"),"",IF(LEN(G343)&lt;=C338,G343,IF(LEN(SUBSTITUTE(H343," ",""))=C338+1,LEFT(G343,C338),LEFT(G343,FIND("§",SUBSTITUTE(H343," ","§",LEN(H343)-LEN(SUBSTITUTE(H343," ",""))))-1))))</f>
        <v/>
      </c>
      <c r="G343" s="59" t="str">
        <f t="shared" si="13"/>
        <v/>
      </c>
      <c r="H343" s="59" t="str">
        <f>IF(OR(G343="",G343=0,G343="0"),"",LEFT(G343,C338+1))</f>
        <v/>
      </c>
      <c r="I343" s="59"/>
      <c r="J343" s="142"/>
      <c r="K343" s="117" t="str">
        <f>IF(LEN(TRIM(L343))&gt;0,MAX(K13:K342)+1,"")</f>
        <v/>
      </c>
      <c r="L343" s="146"/>
      <c r="M343" s="142"/>
      <c r="N343" s="243"/>
      <c r="X343" s="3">
        <v>1</v>
      </c>
    </row>
    <row r="344" spans="2:24" ht="15.75">
      <c r="B344" s="286"/>
      <c r="C344" s="70"/>
      <c r="D344" s="59" t="str" cm="1">
        <f t="array" ref="D344">IF(ROW()=ROW(D336),C339,INDEX(E336:E349,ROW()-ROW(D336)))</f>
        <v/>
      </c>
      <c r="E344" s="114" t="str">
        <f>IF(OR(D344="",C338="",C338&lt;=0,F344=""),"",TRIM(MID(D344,LEN(F344)+1+IF(MID(D344,LEN(F344)+1,1)=" ",1,0),99999)))</f>
        <v/>
      </c>
      <c r="F344" s="59" t="str">
        <f>IF(OR(G344="",G344=0,G344="0"),"",IF(LEN(G344)&lt;=C338,G344,IF(LEN(SUBSTITUTE(H344," ",""))=C338+1,LEFT(G344,C338),LEFT(G344,FIND("§",SUBSTITUTE(H344," ","§",LEN(H344)-LEN(SUBSTITUTE(H344," ",""))))-1))))</f>
        <v/>
      </c>
      <c r="G344" s="59" t="str">
        <f t="shared" si="13"/>
        <v/>
      </c>
      <c r="H344" s="59" t="str">
        <f>IF(OR(G344="",G344=0,G344="0"),"",LEFT(G344,C338+1))</f>
        <v/>
      </c>
      <c r="I344" s="59"/>
      <c r="J344" s="142"/>
      <c r="K344" s="117" t="str">
        <f>IF(LEN(TRIM(L344))&gt;0,MAX(K13:K343)+1,"")</f>
        <v/>
      </c>
      <c r="L344" s="146"/>
      <c r="M344" s="142"/>
      <c r="N344" s="243"/>
      <c r="X344" s="3">
        <v>1</v>
      </c>
    </row>
    <row r="345" spans="2:24" ht="15.75">
      <c r="B345" s="286"/>
      <c r="C345" s="70"/>
      <c r="D345" s="59" t="str" cm="1">
        <f t="array" ref="D345">IF(ROW()=ROW(D336),C339,INDEX(E336:E349,ROW()-ROW(D336)))</f>
        <v/>
      </c>
      <c r="E345" s="114" t="str">
        <f>IF(OR(D345="",C338="",C338&lt;=0,F345=""),"",TRIM(MID(D345,LEN(F345)+1+IF(MID(D345,LEN(F345)+1,1)=" ",1,0),99999)))</f>
        <v/>
      </c>
      <c r="F345" s="59" t="str">
        <f>IF(OR(G345="",G345=0,G345="0"),"",IF(LEN(G345)&lt;=C338,G345,IF(LEN(SUBSTITUTE(H345," ",""))=C338+1,LEFT(G345,C338),LEFT(G345,FIND("§",SUBSTITUTE(H345," ","§",LEN(H345)-LEN(SUBSTITUTE(H345," ",""))))-1))))</f>
        <v/>
      </c>
      <c r="G345" s="59" t="str">
        <f t="shared" si="13"/>
        <v/>
      </c>
      <c r="H345" s="59" t="str">
        <f>IF(OR(G345="",G345=0,G345="0"),"",LEFT(G345,C338+1))</f>
        <v/>
      </c>
      <c r="I345" s="59"/>
      <c r="J345" s="142"/>
      <c r="K345" s="117" t="str">
        <f>IF(LEN(TRIM(L345))&gt;0,MAX(K13:K344)+1,"")</f>
        <v/>
      </c>
      <c r="L345" s="146"/>
      <c r="M345" s="142"/>
      <c r="N345" s="243"/>
      <c r="X345" s="3">
        <v>1</v>
      </c>
    </row>
    <row r="346" spans="2:24" ht="15.75">
      <c r="B346" s="286"/>
      <c r="C346" s="70"/>
      <c r="D346" s="59" t="str" cm="1">
        <f t="array" ref="D346">IF(ROW()=ROW(D336),C339,INDEX(E336:E349,ROW()-ROW(D336)))</f>
        <v/>
      </c>
      <c r="E346" s="114" t="str">
        <f>IF(OR(D346="",C338="",C338&lt;=0,F346=""),"",TRIM(MID(D346,LEN(F346)+1+IF(MID(D346,LEN(F346)+1,1)=" ",1,0),99999)))</f>
        <v/>
      </c>
      <c r="F346" s="59" t="str">
        <f>IF(OR(G346="",G346=0,G346="0"),"",IF(LEN(G346)&lt;=C338,G346,IF(LEN(SUBSTITUTE(H346," ",""))=C338+1,LEFT(G346,C338),LEFT(G346,FIND("§",SUBSTITUTE(H346," ","§",LEN(H346)-LEN(SUBSTITUTE(H346," ",""))))-1))))</f>
        <v/>
      </c>
      <c r="G346" s="59" t="str">
        <f t="shared" si="13"/>
        <v/>
      </c>
      <c r="H346" s="59" t="str">
        <f>IF(OR(G346="",G346=0,G346="0"),"",LEFT(G346,C338+1))</f>
        <v/>
      </c>
      <c r="I346" s="59"/>
      <c r="J346" s="142"/>
      <c r="K346" s="117" t="str">
        <f>IF(LEN(TRIM(L346))&gt;0,MAX(K13:K345)+1,"")</f>
        <v/>
      </c>
      <c r="L346" s="146"/>
      <c r="M346" s="142"/>
      <c r="N346" s="243"/>
      <c r="X346" s="3">
        <v>1</v>
      </c>
    </row>
    <row r="347" spans="2:24" ht="15.75">
      <c r="B347" s="286"/>
      <c r="C347" s="70"/>
      <c r="D347" s="59" t="str" cm="1">
        <f t="array" ref="D347">IF(ROW()=ROW(D336),C339,INDEX(E336:E349,ROW()-ROW(D336)))</f>
        <v/>
      </c>
      <c r="E347" s="114" t="str">
        <f>IF(OR(D347="",C338="",C338&lt;=0,F347=""),"",TRIM(MID(D347,LEN(F347)+1+IF(MID(D347,LEN(F347)+1,1)=" ",1,0),99999)))</f>
        <v/>
      </c>
      <c r="F347" s="59" t="str">
        <f>IF(OR(G347="",G347=0,G347="0"),"",IF(LEN(G347)&lt;=C338,G347,IF(LEN(SUBSTITUTE(H347," ",""))=C338+1,LEFT(G347,C338),LEFT(G347,FIND("§",SUBSTITUTE(H347," ","§",LEN(H347)-LEN(SUBSTITUTE(H347," ",""))))-1))))</f>
        <v/>
      </c>
      <c r="G347" s="59" t="str">
        <f t="shared" si="13"/>
        <v/>
      </c>
      <c r="H347" s="59" t="str">
        <f>IF(OR(G347="",G347=0,G347="0"),"",LEFT(G347,C338+1))</f>
        <v/>
      </c>
      <c r="I347" s="59"/>
      <c r="J347" s="142"/>
      <c r="K347" s="117" t="str">
        <f>IF(LEN(TRIM(L347))&gt;0,MAX(K13:K346)+1,"")</f>
        <v/>
      </c>
      <c r="L347" s="146"/>
      <c r="M347" s="142"/>
      <c r="N347" s="243"/>
      <c r="X347" s="3">
        <v>1</v>
      </c>
    </row>
    <row r="348" spans="2:24" ht="15.75">
      <c r="B348" s="286"/>
      <c r="C348" s="70"/>
      <c r="D348" s="59" t="str" cm="1">
        <f t="array" ref="D348">IF(ROW()=ROW(D336),C339,INDEX(E336:E349,ROW()-ROW(D336)))</f>
        <v/>
      </c>
      <c r="E348" s="114" t="str">
        <f>IF(OR(D348="",C338="",C338&lt;=0,F348=""),"",TRIM(MID(D348,LEN(F348)+1+IF(MID(D348,LEN(F348)+1,1)=" ",1,0),99999)))</f>
        <v/>
      </c>
      <c r="F348" s="59" t="str">
        <f>IF(OR(G348="",G348=0,G348="0"),"",IF(LEN(G348)&lt;=C338,G348,IF(LEN(SUBSTITUTE(H348," ",""))=C338+1,LEFT(G348,C338),LEFT(G348,FIND("§",SUBSTITUTE(H348," ","§",LEN(H348)-LEN(SUBSTITUTE(H348," ",""))))-1))))</f>
        <v/>
      </c>
      <c r="G348" s="59" t="str">
        <f t="shared" si="13"/>
        <v/>
      </c>
      <c r="H348" s="59" t="str">
        <f>IF(OR(G348="",G348=0,G348="0"),"",LEFT(G348,C338+1))</f>
        <v/>
      </c>
      <c r="I348" s="59"/>
      <c r="J348" s="142"/>
      <c r="K348" s="117" t="str">
        <f>IF(LEN(TRIM(L348))&gt;0,MAX(K13:K347)+1,"")</f>
        <v/>
      </c>
      <c r="L348" s="146"/>
      <c r="M348" s="142"/>
      <c r="N348" s="243"/>
      <c r="X348" s="3">
        <v>1</v>
      </c>
    </row>
    <row r="349" spans="2:24" ht="15.75">
      <c r="B349" s="286"/>
      <c r="C349" s="70"/>
      <c r="D349" s="59" t="str" cm="1">
        <f t="array" ref="D349">IF(ROW()=ROW(D336),C339,INDEX(E336:E349,ROW()-ROW(D336)))</f>
        <v/>
      </c>
      <c r="E349" s="114" t="str">
        <f>IF(OR(D349="",C338="",C338&lt;=0,F349=""),"",TRIM(MID(D349,LEN(F349)+1+IF(MID(D349,LEN(F349)+1,1)=" ",1,0),99999)))</f>
        <v/>
      </c>
      <c r="F349" s="59" t="str">
        <f>IF(OR(G349="",G349=0,G349="0"),"",IF(LEN(G349)&lt;=C338,G349,IF(LEN(SUBSTITUTE(H349," ",""))=C338+1,LEFT(G349,C338),LEFT(G349,FIND("§",SUBSTITUTE(H349," ","§",LEN(H349)-LEN(SUBSTITUTE(H349," ",""))))-1))))</f>
        <v/>
      </c>
      <c r="G349" s="59" t="str">
        <f t="shared" si="13"/>
        <v/>
      </c>
      <c r="H349" s="59" t="str">
        <f>IF(OR(G349="",G349=0,G349="0"),"",LEFT(G349,C338+1))</f>
        <v/>
      </c>
      <c r="I349" s="59"/>
      <c r="J349" s="142"/>
      <c r="K349" s="117" t="str">
        <f>IF(LEN(TRIM(L349))&gt;0,MAX(K13:K348)+1,"")</f>
        <v/>
      </c>
      <c r="L349" s="146"/>
      <c r="M349" s="142"/>
      <c r="N349" s="243"/>
      <c r="X349" s="3">
        <v>1</v>
      </c>
    </row>
    <row r="350" spans="2:24" ht="15.75">
      <c r="B350" s="286"/>
      <c r="C350" s="113" t="str">
        <f>IF(TRIM(SUBSTITUTE(J38,CHAR(160),""))="","",J38)</f>
        <v/>
      </c>
      <c r="D350" s="59" t="str" cm="1">
        <f t="array" ref="D350">IF(ROW()=ROW(D350),C353,INDEX(E350:E363,ROW()-ROW(D350)))</f>
        <v/>
      </c>
      <c r="E350" s="114" t="str">
        <f>IF(OR(D350="",C352="",C352&lt;=0,F350=""),"",TRIM(MID(D350,LEN(F350)+1+IF(MID(D350,LEN(F350)+1,1)=" ",1,0),99999)))</f>
        <v/>
      </c>
      <c r="F350" s="59" t="str">
        <f>IF(OR(G350="",G350=0,G350="0"),"",IF(LEN(G350)&lt;=C352,G350,IF(LEN(SUBSTITUTE(H350," ",""))=C352+1,LEFT(G350,C352),LEFT(G350,FIND("§",SUBSTITUTE(H350," ","§",LEN(H350)-LEN(SUBSTITUTE(H350," ",""))))-1))))</f>
        <v/>
      </c>
      <c r="G350" s="59" t="str">
        <f t="shared" si="13"/>
        <v/>
      </c>
      <c r="H350" s="59" t="str">
        <f>IF(OR(G350="",G350=0,G350="0"),"",LEFT(G350,C352+1))</f>
        <v/>
      </c>
      <c r="I350" s="59"/>
      <c r="J350" s="142"/>
      <c r="K350" s="117" t="str">
        <f>IF(LEN(TRIM(L350))&gt;0,MAX(K13:K349)+1,"")</f>
        <v/>
      </c>
      <c r="L350" s="146"/>
      <c r="M350" s="142"/>
      <c r="N350" s="243"/>
      <c r="X350" s="3">
        <v>1</v>
      </c>
    </row>
    <row r="351" spans="2:24" ht="15.75">
      <c r="B351" s="286"/>
      <c r="C351" s="70" t="str">
        <f>TRIM(SUBSTITUTE(SUBSTITUTE(SUBSTITUTE(SUBSTITUTE(SUBSTITUTE(SUBSTITUTE(SUBSTITUTE(SUBSTITUTE(SUBSTITUTE(CLEAN(IF(OR(LEFT(C350,1)="-",LEFT(C350,1)="="),MID(C350,2,99999),C350)),"—","-"),"–","-"),CHAR(160)," "),CHAR(9)," "),CHAR(13)," "),CHAR(10)," ")," "," ")," "," ")," "," "))</f>
        <v/>
      </c>
      <c r="D351" s="59" t="str" cm="1">
        <f t="array" ref="D351">IF(ROW()=ROW(D350),C353,INDEX(E350:E363,ROW()-ROW(D350)))</f>
        <v/>
      </c>
      <c r="E351" s="114" t="str">
        <f>IF(OR(D351="",C352="",C352&lt;=0,F351=""),"",TRIM(MID(D351,LEN(F351)+1+IF(MID(D351,LEN(F351)+1,1)=" ",1,0),99999)))</f>
        <v/>
      </c>
      <c r="F351" s="59" t="str">
        <f>IF(OR(G351="",G351=0,G351="0"),"",IF(LEN(G351)&lt;=C352,G351,IF(LEN(SUBSTITUTE(H351," ",""))=C352+1,LEFT(G351,C352),LEFT(G351,FIND("§",SUBSTITUTE(H351," ","§",LEN(H351)-LEN(SUBSTITUTE(H351," ",""))))-1))))</f>
        <v/>
      </c>
      <c r="G351" s="59" t="str">
        <f t="shared" si="13"/>
        <v/>
      </c>
      <c r="H351" s="59" t="str">
        <f>IF(OR(G351="",G351=0,G351="0"),"",LEFT(G351,C352+1))</f>
        <v/>
      </c>
      <c r="I351" s="59"/>
      <c r="J351" s="142"/>
      <c r="K351" s="117" t="str">
        <f>IF(LEN(TRIM(L351))&gt;0,MAX(K13:K350)+1,"")</f>
        <v/>
      </c>
      <c r="L351" s="146"/>
      <c r="M351" s="142"/>
      <c r="N351" s="243"/>
      <c r="X351" s="3">
        <v>1</v>
      </c>
    </row>
    <row r="352" spans="2:24" ht="15.75">
      <c r="B352" s="286"/>
      <c r="C352" s="121">
        <f>C11</f>
        <v>120</v>
      </c>
      <c r="D352" s="59" t="str" cm="1">
        <f t="array" ref="D352">IF(ROW()=ROW(D350),C353,INDEX(E350:E363,ROW()-ROW(D350)))</f>
        <v/>
      </c>
      <c r="E352" s="114" t="str">
        <f>IF(OR(D352="",C352="",C352&lt;=0,F352=""),"",TRIM(MID(D352,LEN(F352)+1+IF(MID(D352,LEN(F352)+1,1)=" ",1,0),99999)))</f>
        <v/>
      </c>
      <c r="F352" s="59" t="str">
        <f>IF(OR(G352="",G352=0,G352="0"),"",IF(LEN(G352)&lt;=C352,G352,IF(LEN(SUBSTITUTE(H352," ",""))=C352+1,LEFT(G352,C352),LEFT(G352,FIND("§",SUBSTITUTE(H352," ","§",LEN(H352)-LEN(SUBSTITUTE(H352," ",""))))-1))))</f>
        <v/>
      </c>
      <c r="G352" s="59" t="str">
        <f t="shared" si="13"/>
        <v/>
      </c>
      <c r="H352" s="59" t="str">
        <f>IF(OR(G352="",G352=0,G352="0"),"",LEFT(G352,C352+1))</f>
        <v/>
      </c>
      <c r="I352" s="59"/>
      <c r="J352" s="142"/>
      <c r="K352" s="117" t="str">
        <f>IF(LEN(TRIM(L352))&gt;0,MAX(K13:K351)+1,"")</f>
        <v/>
      </c>
      <c r="L352" s="146"/>
      <c r="M352" s="142"/>
      <c r="N352" s="243"/>
      <c r="X352" s="3">
        <v>1</v>
      </c>
    </row>
    <row r="353" spans="2:24" ht="15.75">
      <c r="B353" s="286"/>
      <c r="C353" s="70" t="str">
        <f>IF(UPPER(TRIM(C12))="X",C357,C351)</f>
        <v/>
      </c>
      <c r="D353" s="59" t="str" cm="1">
        <f t="array" ref="D353">IF(ROW()=ROW(D350),C353,INDEX(E350:E363,ROW()-ROW(D350)))</f>
        <v/>
      </c>
      <c r="E353" s="114" t="str">
        <f>IF(OR(D353="",C352="",C352&lt;=0,F353=""),"",TRIM(MID(D353,LEN(F353)+1+IF(MID(D353,LEN(F353)+1,1)=" ",1,0),99999)))</f>
        <v/>
      </c>
      <c r="F353" s="59" t="str">
        <f>IF(OR(G353="",G353=0,G353="0"),"",IF(LEN(G353)&lt;=C352,G353,IF(LEN(SUBSTITUTE(H353," ",""))=C352+1,LEFT(G353,C352),LEFT(G353,FIND("§",SUBSTITUTE(H353," ","§",LEN(H353)-LEN(SUBSTITUTE(H353," ",""))))-1))))</f>
        <v/>
      </c>
      <c r="G353" s="59" t="str">
        <f t="shared" si="13"/>
        <v/>
      </c>
      <c r="H353" s="59" t="str">
        <f>IF(OR(G353="",G353=0,G353="0"),"",LEFT(G353,C352+1))</f>
        <v/>
      </c>
      <c r="I353" s="59"/>
      <c r="J353" s="142"/>
      <c r="K353" s="117" t="str">
        <f>IF(LEN(TRIM(L353))&gt;0,MAX(K13:K352)+1,"")</f>
        <v/>
      </c>
      <c r="L353" s="146"/>
      <c r="M353" s="142"/>
      <c r="N353" s="243"/>
      <c r="X353" s="3">
        <v>1</v>
      </c>
    </row>
    <row r="354" spans="2:24" ht="15.75">
      <c r="B354" s="286"/>
      <c r="C354" s="123" t="str">
        <f>TRIM(SUBSTITUTE(SUBSTITUTE(SUBSTITUTE(SUBSTITUTE(SUBSTITUTE(SUBSTITUTE(SUBSTITUTE(SUBSTITUTE(SUBSTITUTE(SUBSTITUTE(C351,","," "),";"," "),":"," "),"!"," "),"?"," "),"…"," "),"»"," "),"«"," "),"/"," "),"."," "))</f>
        <v/>
      </c>
      <c r="D354" s="59" t="str" cm="1">
        <f t="array" ref="D354">IF(ROW()=ROW(D350),C353,INDEX(E350:E363,ROW()-ROW(D350)))</f>
        <v/>
      </c>
      <c r="E354" s="114" t="str">
        <f>IF(OR(D354="",C352="",C352&lt;=0,F354=""),"",TRIM(MID(D354,LEN(F354)+1+IF(MID(D354,LEN(F354)+1,1)=" ",1,0),99999)))</f>
        <v/>
      </c>
      <c r="F354" s="59" t="str">
        <f>IF(OR(G354="",G354=0,G354="0"),"",IF(LEN(G354)&lt;=C352,G354,IF(LEN(SUBSTITUTE(H354," ",""))=C352+1,LEFT(G354,C352),LEFT(G354,FIND("§",SUBSTITUTE(H354," ","§",LEN(H354)-LEN(SUBSTITUTE(H354," ",""))))-1))))</f>
        <v/>
      </c>
      <c r="G354" s="59" t="str">
        <f t="shared" si="13"/>
        <v/>
      </c>
      <c r="H354" s="59" t="str">
        <f>IF(OR(G354="",G354=0,G354="0"),"",LEFT(G354,C352+1))</f>
        <v/>
      </c>
      <c r="I354" s="59"/>
      <c r="J354" s="142"/>
      <c r="K354" s="117" t="str">
        <f>IF(LEN(TRIM(L354))&gt;0,MAX(K13:K353)+1,"")</f>
        <v/>
      </c>
      <c r="L354" s="146"/>
      <c r="M354" s="142"/>
      <c r="N354" s="243"/>
      <c r="X354" s="3">
        <v>1</v>
      </c>
    </row>
    <row r="355" spans="2:24" ht="15.75">
      <c r="B355" s="286"/>
      <c r="C355" s="59" t="str">
        <f>TRIM(SUBSTITUTE(SUBSTITUTE(SUBSTITUTE(SUBSTITUTE(SUBSTITUTE(SUBSTITUTE(SUBSTITUTE(SUBSTITUTE(C354,"("," "),")"," "),CHAR(34)," "),"-"," "),"_"," "),"&lt;"," "),"&gt;"," "),"="," "))</f>
        <v/>
      </c>
      <c r="D355" s="59" t="str" cm="1">
        <f t="array" ref="D355">IF(ROW()=ROW(D350),C353,INDEX(E350:E363,ROW()-ROW(D350)))</f>
        <v/>
      </c>
      <c r="E355" s="114" t="str">
        <f>IF(OR(D355="",C352="",C352&lt;=0,F355=""),"",TRIM(MID(D355,LEN(F355)+1+IF(MID(D355,LEN(F355)+1,1)=" ",1,0),99999)))</f>
        <v/>
      </c>
      <c r="F355" s="59" t="str">
        <f>IF(OR(G355="",G355=0,G355="0"),"",IF(LEN(G355)&lt;=C352,G355,IF(LEN(SUBSTITUTE(H355," ",""))=C352+1,LEFT(G355,C352),LEFT(G355,FIND("§",SUBSTITUTE(H355," ","§",LEN(H355)-LEN(SUBSTITUTE(H355," ",""))))-1))))</f>
        <v/>
      </c>
      <c r="G355" s="59" t="str">
        <f t="shared" si="13"/>
        <v/>
      </c>
      <c r="H355" s="59" t="str">
        <f>IF(OR(G355="",G355=0,G355="0"),"",LEFT(G355,C352+1))</f>
        <v/>
      </c>
      <c r="I355" s="59"/>
      <c r="J355" s="142"/>
      <c r="K355" s="117" t="str">
        <f>IF(LEN(TRIM(L355))&gt;0,MAX(K13:K354)+1,"")</f>
        <v/>
      </c>
      <c r="L355" s="146"/>
      <c r="M355" s="142"/>
      <c r="N355" s="243"/>
      <c r="X355" s="3">
        <v>1</v>
      </c>
    </row>
    <row r="356" spans="2:24" ht="15.75">
      <c r="B356" s="286"/>
      <c r="C356" s="70" t="str">
        <f>TRIM(SUBSTITUTE(SUBSTITUTE(SUBSTITUTE(SUBSTITUTE(C355,"►"," "),"▼"," "),"▲"," "),"◄"," "))</f>
        <v/>
      </c>
      <c r="D356" s="59" t="str" cm="1">
        <f t="array" ref="D356">IF(ROW()=ROW(D350),C353,INDEX(E350:E363,ROW()-ROW(D350)))</f>
        <v/>
      </c>
      <c r="E356" s="114" t="str">
        <f>IF(OR(D356="",C352="",C352&lt;=0,F356=""),"",TRIM(MID(D356,LEN(F356)+1+IF(MID(D356,LEN(F356)+1,1)=" ",1,0),99999)))</f>
        <v/>
      </c>
      <c r="F356" s="59" t="str">
        <f>IF(OR(G356="",G356=0,G356="0"),"",IF(LEN(G356)&lt;=C352,G356,IF(LEN(SUBSTITUTE(H356," ",""))=C352+1,LEFT(G356,C352),LEFT(G356,FIND("§",SUBSTITUTE(H356," ","§",LEN(H356)-LEN(SUBSTITUTE(H356," ",""))))-1))))</f>
        <v/>
      </c>
      <c r="G356" s="59" t="str">
        <f t="shared" si="13"/>
        <v/>
      </c>
      <c r="H356" s="59" t="str">
        <f>IF(OR(G356="",G356=0,G356="0"),"",LEFT(G356,C352+1))</f>
        <v/>
      </c>
      <c r="I356" s="59"/>
      <c r="J356" s="142"/>
      <c r="K356" s="117" t="str">
        <f>IF(LEN(TRIM(L356))&gt;0,MAX(K13:K355)+1,"")</f>
        <v/>
      </c>
      <c r="L356" s="146"/>
      <c r="M356" s="142"/>
      <c r="N356" s="243"/>
      <c r="X356" s="3">
        <v>1</v>
      </c>
    </row>
    <row r="357" spans="2:24" ht="15.75">
      <c r="B357" s="286"/>
      <c r="C357" s="70" t="str">
        <f>TRIM(SUBSTITUTE(SUBSTITUTE(C356,"“"," "),"”"," "))</f>
        <v/>
      </c>
      <c r="D357" s="59" t="str" cm="1">
        <f t="array" ref="D357">IF(ROW()=ROW(D350),C353,INDEX(E350:E363,ROW()-ROW(D350)))</f>
        <v/>
      </c>
      <c r="E357" s="114" t="str">
        <f>IF(OR(D357="",C352="",C352&lt;=0,F357=""),"",TRIM(MID(D357,LEN(F357)+1+IF(MID(D357,LEN(F357)+1,1)=" ",1,0),99999)))</f>
        <v/>
      </c>
      <c r="F357" s="59" t="str">
        <f>IF(OR(G357="",G357=0,G357="0"),"",IF(LEN(G357)&lt;=C352,G357,IF(LEN(SUBSTITUTE(H357," ",""))=C352+1,LEFT(G357,C352),LEFT(G357,FIND("§",SUBSTITUTE(H357," ","§",LEN(H357)-LEN(SUBSTITUTE(H357," ",""))))-1))))</f>
        <v/>
      </c>
      <c r="G357" s="59" t="str">
        <f t="shared" si="13"/>
        <v/>
      </c>
      <c r="H357" s="59" t="str">
        <f>IF(OR(G357="",G357=0,G357="0"),"",LEFT(G357,C352+1))</f>
        <v/>
      </c>
      <c r="I357" s="59"/>
      <c r="J357" s="142"/>
      <c r="K357" s="117" t="str">
        <f>IF(LEN(TRIM(L357))&gt;0,MAX(K13:K356)+1,"")</f>
        <v/>
      </c>
      <c r="L357" s="146"/>
      <c r="M357" s="142"/>
      <c r="N357" s="243"/>
      <c r="X357" s="3">
        <v>1</v>
      </c>
    </row>
    <row r="358" spans="2:24" ht="15.75">
      <c r="B358" s="286"/>
      <c r="C358" s="70"/>
      <c r="D358" s="59" t="str" cm="1">
        <f t="array" ref="D358">IF(ROW()=ROW(D350),C353,INDEX(E350:E363,ROW()-ROW(D350)))</f>
        <v/>
      </c>
      <c r="E358" s="114" t="str">
        <f>IF(OR(D358="",C352="",C352&lt;=0,F358=""),"",TRIM(MID(D358,LEN(F358)+1+IF(MID(D358,LEN(F358)+1,1)=" ",1,0),99999)))</f>
        <v/>
      </c>
      <c r="F358" s="59" t="str">
        <f>IF(OR(G358="",G358=0,G358="0"),"",IF(LEN(G358)&lt;=C352,G358,IF(LEN(SUBSTITUTE(H358," ",""))=C352+1,LEFT(G358,C352),LEFT(G358,FIND("§",SUBSTITUTE(H358," ","§",LEN(H358)-LEN(SUBSTITUTE(H358," ",""))))-1))))</f>
        <v/>
      </c>
      <c r="G358" s="59" t="str">
        <f t="shared" si="13"/>
        <v/>
      </c>
      <c r="H358" s="59" t="str">
        <f>IF(OR(G358="",G358=0,G358="0"),"",LEFT(G358,C352+1))</f>
        <v/>
      </c>
      <c r="I358" s="59"/>
      <c r="J358" s="142"/>
      <c r="K358" s="117" t="str">
        <f>IF(LEN(TRIM(L358))&gt;0,MAX(K13:K357)+1,"")</f>
        <v/>
      </c>
      <c r="L358" s="146"/>
      <c r="M358" s="142"/>
      <c r="N358" s="243"/>
      <c r="X358" s="3">
        <v>1</v>
      </c>
    </row>
    <row r="359" spans="2:24" ht="15.75">
      <c r="B359" s="286"/>
      <c r="C359" s="70"/>
      <c r="D359" s="59" t="str" cm="1">
        <f t="array" ref="D359">IF(ROW()=ROW(D350),C353,INDEX(E350:E363,ROW()-ROW(D350)))</f>
        <v/>
      </c>
      <c r="E359" s="114" t="str">
        <f>IF(OR(D359="",C352="",C352&lt;=0,F359=""),"",TRIM(MID(D359,LEN(F359)+1+IF(MID(D359,LEN(F359)+1,1)=" ",1,0),99999)))</f>
        <v/>
      </c>
      <c r="F359" s="59" t="str">
        <f>IF(OR(G359="",G359=0,G359="0"),"",IF(LEN(G359)&lt;=C352,G359,IF(LEN(SUBSTITUTE(H359," ",""))=C352+1,LEFT(G359,C352),LEFT(G359,FIND("§",SUBSTITUTE(H359," ","§",LEN(H359)-LEN(SUBSTITUTE(H359," ",""))))-1))))</f>
        <v/>
      </c>
      <c r="G359" s="59" t="str">
        <f t="shared" si="13"/>
        <v/>
      </c>
      <c r="H359" s="59" t="str">
        <f>IF(OR(G359="",G359=0,G359="0"),"",LEFT(G359,C352+1))</f>
        <v/>
      </c>
      <c r="I359" s="59"/>
      <c r="J359" s="142"/>
      <c r="K359" s="117" t="str">
        <f>IF(LEN(TRIM(L359))&gt;0,MAX(K13:K358)+1,"")</f>
        <v/>
      </c>
      <c r="L359" s="146"/>
      <c r="M359" s="142"/>
      <c r="N359" s="243"/>
      <c r="X359" s="3">
        <v>1</v>
      </c>
    </row>
    <row r="360" spans="2:24" ht="15.75">
      <c r="B360" s="286"/>
      <c r="C360" s="70"/>
      <c r="D360" s="59" t="str" cm="1">
        <f t="array" ref="D360">IF(ROW()=ROW(D350),C353,INDEX(E350:E363,ROW()-ROW(D350)))</f>
        <v/>
      </c>
      <c r="E360" s="114" t="str">
        <f>IF(OR(D360="",C352="",C352&lt;=0,F360=""),"",TRIM(MID(D360,LEN(F360)+1+IF(MID(D360,LEN(F360)+1,1)=" ",1,0),99999)))</f>
        <v/>
      </c>
      <c r="F360" s="59" t="str">
        <f>IF(OR(G360="",G360=0,G360="0"),"",IF(LEN(G360)&lt;=C352,G360,IF(LEN(SUBSTITUTE(H360," ",""))=C352+1,LEFT(G360,C352),LEFT(G360,FIND("§",SUBSTITUTE(H360," ","§",LEN(H360)-LEN(SUBSTITUTE(H360," ",""))))-1))))</f>
        <v/>
      </c>
      <c r="G360" s="59" t="str">
        <f t="shared" si="13"/>
        <v/>
      </c>
      <c r="H360" s="59" t="str">
        <f>IF(OR(G360="",G360=0,G360="0"),"",LEFT(G360,C352+1))</f>
        <v/>
      </c>
      <c r="I360" s="59"/>
      <c r="J360" s="142"/>
      <c r="K360" s="117" t="str">
        <f>IF(LEN(TRIM(L360))&gt;0,MAX(K13:K359)+1,"")</f>
        <v/>
      </c>
      <c r="L360" s="146"/>
      <c r="M360" s="142"/>
      <c r="N360" s="243"/>
      <c r="X360" s="3">
        <v>1</v>
      </c>
    </row>
    <row r="361" spans="2:24" ht="15.75">
      <c r="B361" s="286"/>
      <c r="C361" s="70"/>
      <c r="D361" s="59" t="str" cm="1">
        <f t="array" ref="D361">IF(ROW()=ROW(D350),C353,INDEX(E350:E363,ROW()-ROW(D350)))</f>
        <v/>
      </c>
      <c r="E361" s="114" t="str">
        <f>IF(OR(D361="",C352="",C352&lt;=0,F361=""),"",TRIM(MID(D361,LEN(F361)+1+IF(MID(D361,LEN(F361)+1,1)=" ",1,0),99999)))</f>
        <v/>
      </c>
      <c r="F361" s="59" t="str">
        <f>IF(OR(G361="",G361=0,G361="0"),"",IF(LEN(G361)&lt;=C352,G361,IF(LEN(SUBSTITUTE(H361," ",""))=C352+1,LEFT(G361,C352),LEFT(G361,FIND("§",SUBSTITUTE(H361," ","§",LEN(H361)-LEN(SUBSTITUTE(H361," ",""))))-1))))</f>
        <v/>
      </c>
      <c r="G361" s="59" t="str">
        <f t="shared" si="13"/>
        <v/>
      </c>
      <c r="H361" s="59" t="str">
        <f>IF(OR(G361="",G361=0,G361="0"),"",LEFT(G361,C352+1))</f>
        <v/>
      </c>
      <c r="I361" s="59"/>
      <c r="J361" s="142"/>
      <c r="K361" s="117" t="str">
        <f>IF(LEN(TRIM(L361))&gt;0,MAX(K13:K360)+1,"")</f>
        <v/>
      </c>
      <c r="L361" s="146"/>
      <c r="M361" s="142"/>
      <c r="N361" s="243"/>
      <c r="X361" s="3">
        <v>1</v>
      </c>
    </row>
    <row r="362" spans="2:24" ht="15.75">
      <c r="B362" s="286"/>
      <c r="C362" s="70"/>
      <c r="D362" s="59" t="str" cm="1">
        <f t="array" ref="D362">IF(ROW()=ROW(D350),C353,INDEX(E350:E363,ROW()-ROW(D350)))</f>
        <v/>
      </c>
      <c r="E362" s="114" t="str">
        <f>IF(OR(D362="",C352="",C352&lt;=0,F362=""),"",TRIM(MID(D362,LEN(F362)+1+IF(MID(D362,LEN(F362)+1,1)=" ",1,0),99999)))</f>
        <v/>
      </c>
      <c r="F362" s="59" t="str">
        <f>IF(OR(G362="",G362=0,G362="0"),"",IF(LEN(G362)&lt;=C352,G362,IF(LEN(SUBSTITUTE(H362," ",""))=C352+1,LEFT(G362,C352),LEFT(G362,FIND("§",SUBSTITUTE(H362," ","§",LEN(H362)-LEN(SUBSTITUTE(H362," ",""))))-1))))</f>
        <v/>
      </c>
      <c r="G362" s="59" t="str">
        <f t="shared" si="13"/>
        <v/>
      </c>
      <c r="H362" s="59" t="str">
        <f>IF(OR(G362="",G362=0,G362="0"),"",LEFT(G362,C352+1))</f>
        <v/>
      </c>
      <c r="I362" s="59"/>
      <c r="J362" s="142"/>
      <c r="K362" s="117" t="str">
        <f>IF(LEN(TRIM(L362))&gt;0,MAX(K13:K361)+1,"")</f>
        <v/>
      </c>
      <c r="L362" s="146"/>
      <c r="M362" s="142"/>
      <c r="N362" s="243"/>
      <c r="X362" s="3">
        <v>1</v>
      </c>
    </row>
    <row r="363" spans="2:24" ht="15.75">
      <c r="B363" s="286"/>
      <c r="C363" s="70"/>
      <c r="D363" s="59" t="str" cm="1">
        <f t="array" ref="D363">IF(ROW()=ROW(D350),C353,INDEX(E350:E363,ROW()-ROW(D350)))</f>
        <v/>
      </c>
      <c r="E363" s="114" t="str">
        <f>IF(OR(D363="",C352="",C352&lt;=0,F363=""),"",TRIM(MID(D363,LEN(F363)+1+IF(MID(D363,LEN(F363)+1,1)=" ",1,0),99999)))</f>
        <v/>
      </c>
      <c r="F363" s="59" t="str">
        <f>IF(OR(G363="",G363=0,G363="0"),"",IF(LEN(G363)&lt;=C352,G363,IF(LEN(SUBSTITUTE(H363," ",""))=C352+1,LEFT(G363,C352),LEFT(G363,FIND("§",SUBSTITUTE(H363," ","§",LEN(H363)-LEN(SUBSTITUTE(H363," ",""))))-1))))</f>
        <v/>
      </c>
      <c r="G363" s="59" t="str">
        <f t="shared" si="13"/>
        <v/>
      </c>
      <c r="H363" s="59" t="str">
        <f>IF(OR(G363="",G363=0,G363="0"),"",LEFT(G363,C352+1))</f>
        <v/>
      </c>
      <c r="I363" s="59"/>
      <c r="J363" s="142"/>
      <c r="K363" s="117" t="str">
        <f>IF(LEN(TRIM(L363))&gt;0,MAX(K13:K362)+1,"")</f>
        <v/>
      </c>
      <c r="L363" s="146"/>
      <c r="M363" s="142"/>
      <c r="N363" s="243"/>
      <c r="X363" s="3">
        <v>1</v>
      </c>
    </row>
    <row r="364" spans="2:24" ht="15.75">
      <c r="B364" s="286"/>
      <c r="C364" s="113" t="str">
        <f>IF(TRIM(SUBSTITUTE(J39,CHAR(160),""))="","",J39)</f>
        <v/>
      </c>
      <c r="D364" s="59" t="str" cm="1">
        <f t="array" ref="D364">IF(ROW()=ROW(D364),C367,INDEX(E364:E377,ROW()-ROW(D364)))</f>
        <v/>
      </c>
      <c r="E364" s="114" t="str">
        <f>IF(OR(D364="",C366="",C366&lt;=0,F364=""),"",TRIM(MID(D364,LEN(F364)+1+IF(MID(D364,LEN(F364)+1,1)=" ",1,0),99999)))</f>
        <v/>
      </c>
      <c r="F364" s="59" t="str">
        <f>IF(OR(G364="",G364=0,G364="0"),"",IF(LEN(G364)&lt;=C366,G364,IF(LEN(SUBSTITUTE(H364," ",""))=C366+1,LEFT(G364,C366),LEFT(G364,FIND("§",SUBSTITUTE(H364," ","§",LEN(H364)-LEN(SUBSTITUTE(H364," ",""))))-1))))</f>
        <v/>
      </c>
      <c r="G364" s="59" t="str">
        <f t="shared" si="13"/>
        <v/>
      </c>
      <c r="H364" s="59" t="str">
        <f>IF(OR(G364="",G364=0,G364="0"),"",LEFT(G364,C366+1))</f>
        <v/>
      </c>
      <c r="I364" s="59"/>
      <c r="J364" s="142"/>
      <c r="K364" s="117" t="str">
        <f>IF(LEN(TRIM(L364))&gt;0,MAX(K13:K363)+1,"")</f>
        <v/>
      </c>
      <c r="L364" s="146"/>
      <c r="M364" s="142"/>
      <c r="N364" s="243"/>
      <c r="X364" s="3">
        <v>1</v>
      </c>
    </row>
    <row r="365" spans="2:24" ht="15.75">
      <c r="B365" s="286"/>
      <c r="C365" s="70" t="str">
        <f>TRIM(SUBSTITUTE(SUBSTITUTE(SUBSTITUTE(SUBSTITUTE(SUBSTITUTE(SUBSTITUTE(SUBSTITUTE(SUBSTITUTE(SUBSTITUTE(CLEAN(IF(OR(LEFT(C364,1)="-",LEFT(C364,1)="="),MID(C364,2,99999),C364)),"—","-"),"–","-"),CHAR(160)," "),CHAR(9)," "),CHAR(13)," "),CHAR(10)," ")," "," ")," "," ")," "," "))</f>
        <v/>
      </c>
      <c r="D365" s="59" t="str" cm="1">
        <f t="array" ref="D365">IF(ROW()=ROW(D364),C367,INDEX(E364:E377,ROW()-ROW(D364)))</f>
        <v/>
      </c>
      <c r="E365" s="114" t="str">
        <f>IF(OR(D365="",C366="",C366&lt;=0,F365=""),"",TRIM(MID(D365,LEN(F365)+1+IF(MID(D365,LEN(F365)+1,1)=" ",1,0),99999)))</f>
        <v/>
      </c>
      <c r="F365" s="59" t="str">
        <f>IF(OR(G365="",G365=0,G365="0"),"",IF(LEN(G365)&lt;=C366,G365,IF(LEN(SUBSTITUTE(H365," ",""))=C366+1,LEFT(G365,C366),LEFT(G365,FIND("§",SUBSTITUTE(H365," ","§",LEN(H365)-LEN(SUBSTITUTE(H365," ",""))))-1))))</f>
        <v/>
      </c>
      <c r="G365" s="59" t="str">
        <f t="shared" si="13"/>
        <v/>
      </c>
      <c r="H365" s="59" t="str">
        <f>IF(OR(G365="",G365=0,G365="0"),"",LEFT(G365,C366+1))</f>
        <v/>
      </c>
      <c r="I365" s="59"/>
      <c r="J365" s="142"/>
      <c r="K365" s="117" t="str">
        <f>IF(LEN(TRIM(L365))&gt;0,MAX(K13:K364)+1,"")</f>
        <v/>
      </c>
      <c r="L365" s="146"/>
      <c r="M365" s="142"/>
      <c r="N365" s="243"/>
      <c r="X365" s="3">
        <v>1</v>
      </c>
    </row>
    <row r="366" spans="2:24" ht="15.75">
      <c r="B366" s="286"/>
      <c r="C366" s="121">
        <f>C11</f>
        <v>120</v>
      </c>
      <c r="D366" s="59" t="str" cm="1">
        <f t="array" ref="D366">IF(ROW()=ROW(D364),C367,INDEX(E364:E377,ROW()-ROW(D364)))</f>
        <v/>
      </c>
      <c r="E366" s="114" t="str">
        <f>IF(OR(D366="",C366="",C366&lt;=0,F366=""),"",TRIM(MID(D366,LEN(F366)+1+IF(MID(D366,LEN(F366)+1,1)=" ",1,0),99999)))</f>
        <v/>
      </c>
      <c r="F366" s="59" t="str">
        <f>IF(OR(G366="",G366=0,G366="0"),"",IF(LEN(G366)&lt;=C366,G366,IF(LEN(SUBSTITUTE(H366," ",""))=C366+1,LEFT(G366,C366),LEFT(G366,FIND("§",SUBSTITUTE(H366," ","§",LEN(H366)-LEN(SUBSTITUTE(H366," ",""))))-1))))</f>
        <v/>
      </c>
      <c r="G366" s="59" t="str">
        <f t="shared" si="13"/>
        <v/>
      </c>
      <c r="H366" s="59" t="str">
        <f>IF(OR(G366="",G366=0,G366="0"),"",LEFT(G366,C366+1))</f>
        <v/>
      </c>
      <c r="I366" s="59"/>
      <c r="J366" s="142"/>
      <c r="K366" s="117" t="str">
        <f>IF(LEN(TRIM(L366))&gt;0,MAX(K13:K365)+1,"")</f>
        <v/>
      </c>
      <c r="L366" s="146"/>
      <c r="M366" s="142"/>
      <c r="N366" s="243"/>
      <c r="X366" s="3">
        <v>1</v>
      </c>
    </row>
    <row r="367" spans="2:24" ht="15.75">
      <c r="B367" s="286"/>
      <c r="C367" s="70" t="str">
        <f>IF(UPPER(TRIM(C12))="X",C371,C365)</f>
        <v/>
      </c>
      <c r="D367" s="59" t="str" cm="1">
        <f t="array" ref="D367">IF(ROW()=ROW(D364),C367,INDEX(E364:E377,ROW()-ROW(D364)))</f>
        <v/>
      </c>
      <c r="E367" s="114" t="str">
        <f>IF(OR(D367="",C366="",C366&lt;=0,F367=""),"",TRIM(MID(D367,LEN(F367)+1+IF(MID(D367,LEN(F367)+1,1)=" ",1,0),99999)))</f>
        <v/>
      </c>
      <c r="F367" s="59" t="str">
        <f>IF(OR(G367="",G367=0,G367="0"),"",IF(LEN(G367)&lt;=C366,G367,IF(LEN(SUBSTITUTE(H367," ",""))=C366+1,LEFT(G367,C366),LEFT(G367,FIND("§",SUBSTITUTE(H367," ","§",LEN(H367)-LEN(SUBSTITUTE(H367," ",""))))-1))))</f>
        <v/>
      </c>
      <c r="G367" s="59" t="str">
        <f t="shared" si="13"/>
        <v/>
      </c>
      <c r="H367" s="59" t="str">
        <f>IF(OR(G367="",G367=0,G367="0"),"",LEFT(G367,C366+1))</f>
        <v/>
      </c>
      <c r="I367" s="59"/>
      <c r="J367" s="142"/>
      <c r="K367" s="117" t="str">
        <f>IF(LEN(TRIM(L367))&gt;0,MAX(K13:K366)+1,"")</f>
        <v/>
      </c>
      <c r="L367" s="146"/>
      <c r="M367" s="142"/>
      <c r="N367" s="243"/>
      <c r="X367" s="3">
        <v>1</v>
      </c>
    </row>
    <row r="368" spans="2:24" ht="15.75">
      <c r="B368" s="286"/>
      <c r="C368" s="123" t="str">
        <f>TRIM(SUBSTITUTE(SUBSTITUTE(SUBSTITUTE(SUBSTITUTE(SUBSTITUTE(SUBSTITUTE(SUBSTITUTE(SUBSTITUTE(SUBSTITUTE(SUBSTITUTE(C365,","," "),";"," "),":"," "),"!"," "),"?"," "),"…"," "),"»"," "),"«"," "),"/"," "),"."," "))</f>
        <v/>
      </c>
      <c r="D368" s="59" t="str" cm="1">
        <f t="array" ref="D368">IF(ROW()=ROW(D364),C367,INDEX(E364:E377,ROW()-ROW(D364)))</f>
        <v/>
      </c>
      <c r="E368" s="114" t="str">
        <f>IF(OR(D368="",C366="",C366&lt;=0,F368=""),"",TRIM(MID(D368,LEN(F368)+1+IF(MID(D368,LEN(F368)+1,1)=" ",1,0),99999)))</f>
        <v/>
      </c>
      <c r="F368" s="59" t="str">
        <f>IF(OR(G368="",G368=0,G368="0"),"",IF(LEN(G368)&lt;=C366,G368,IF(LEN(SUBSTITUTE(H368," ",""))=C366+1,LEFT(G368,C366),LEFT(G368,FIND("§",SUBSTITUTE(H368," ","§",LEN(H368)-LEN(SUBSTITUTE(H368," ",""))))-1))))</f>
        <v/>
      </c>
      <c r="G368" s="59" t="str">
        <f t="shared" si="13"/>
        <v/>
      </c>
      <c r="H368" s="59" t="str">
        <f>IF(OR(G368="",G368=0,G368="0"),"",LEFT(G368,C366+1))</f>
        <v/>
      </c>
      <c r="I368" s="59"/>
      <c r="J368" s="142"/>
      <c r="K368" s="117" t="str">
        <f>IF(LEN(TRIM(L368))&gt;0,MAX(K13:K367)+1,"")</f>
        <v/>
      </c>
      <c r="L368" s="146"/>
      <c r="M368" s="142"/>
      <c r="N368" s="243"/>
      <c r="X368" s="3">
        <v>1</v>
      </c>
    </row>
    <row r="369" spans="2:24" ht="15.75">
      <c r="B369" s="286"/>
      <c r="C369" s="59" t="str">
        <f>TRIM(SUBSTITUTE(SUBSTITUTE(SUBSTITUTE(SUBSTITUTE(SUBSTITUTE(SUBSTITUTE(SUBSTITUTE(SUBSTITUTE(C368,"("," "),")"," "),CHAR(34)," "),"-"," "),"_"," "),"&lt;"," "),"&gt;"," "),"="," "))</f>
        <v/>
      </c>
      <c r="D369" s="59" t="str" cm="1">
        <f t="array" ref="D369">IF(ROW()=ROW(D364),C367,INDEX(E364:E377,ROW()-ROW(D364)))</f>
        <v/>
      </c>
      <c r="E369" s="114" t="str">
        <f>IF(OR(D369="",C366="",C366&lt;=0,F369=""),"",TRIM(MID(D369,LEN(F369)+1+IF(MID(D369,LEN(F369)+1,1)=" ",1,0),99999)))</f>
        <v/>
      </c>
      <c r="F369" s="59" t="str">
        <f>IF(OR(G369="",G369=0,G369="0"),"",IF(LEN(G369)&lt;=C366,G369,IF(LEN(SUBSTITUTE(H369," ",""))=C366+1,LEFT(G369,C366),LEFT(G369,FIND("§",SUBSTITUTE(H369," ","§",LEN(H369)-LEN(SUBSTITUTE(H369," ",""))))-1))))</f>
        <v/>
      </c>
      <c r="G369" s="59" t="str">
        <f t="shared" si="13"/>
        <v/>
      </c>
      <c r="H369" s="59" t="str">
        <f>IF(OR(G369="",G369=0,G369="0"),"",LEFT(G369,C366+1))</f>
        <v/>
      </c>
      <c r="I369" s="59"/>
      <c r="J369" s="142"/>
      <c r="K369" s="117" t="str">
        <f>IF(LEN(TRIM(L369))&gt;0,MAX(K13:K368)+1,"")</f>
        <v/>
      </c>
      <c r="L369" s="146"/>
      <c r="M369" s="142"/>
      <c r="N369" s="243"/>
      <c r="X369" s="3">
        <v>1</v>
      </c>
    </row>
    <row r="370" spans="2:24" ht="15.75">
      <c r="B370" s="286"/>
      <c r="C370" s="70" t="str">
        <f>TRIM(SUBSTITUTE(SUBSTITUTE(SUBSTITUTE(SUBSTITUTE(C369,"►"," "),"▼"," "),"▲"," "),"◄"," "))</f>
        <v/>
      </c>
      <c r="D370" s="59" t="str" cm="1">
        <f t="array" ref="D370">IF(ROW()=ROW(D364),C367,INDEX(E364:E377,ROW()-ROW(D364)))</f>
        <v/>
      </c>
      <c r="E370" s="114" t="str">
        <f>IF(OR(D370="",C366="",C366&lt;=0,F370=""),"",TRIM(MID(D370,LEN(F370)+1+IF(MID(D370,LEN(F370)+1,1)=" ",1,0),99999)))</f>
        <v/>
      </c>
      <c r="F370" s="59" t="str">
        <f>IF(OR(G370="",G370=0,G370="0"),"",IF(LEN(G370)&lt;=C366,G370,IF(LEN(SUBSTITUTE(H370," ",""))=C366+1,LEFT(G370,C366),LEFT(G370,FIND("§",SUBSTITUTE(H370," ","§",LEN(H370)-LEN(SUBSTITUTE(H370," ",""))))-1))))</f>
        <v/>
      </c>
      <c r="G370" s="59" t="str">
        <f t="shared" si="13"/>
        <v/>
      </c>
      <c r="H370" s="59" t="str">
        <f>IF(OR(G370="",G370=0,G370="0"),"",LEFT(G370,C366+1))</f>
        <v/>
      </c>
      <c r="I370" s="59"/>
      <c r="J370" s="142"/>
      <c r="K370" s="117" t="str">
        <f>IF(LEN(TRIM(L370))&gt;0,MAX(K13:K369)+1,"")</f>
        <v/>
      </c>
      <c r="L370" s="146"/>
      <c r="M370" s="142"/>
      <c r="N370" s="243"/>
      <c r="X370" s="3">
        <v>1</v>
      </c>
    </row>
    <row r="371" spans="2:24" ht="15.75">
      <c r="B371" s="286"/>
      <c r="C371" s="70" t="str">
        <f>TRIM(SUBSTITUTE(SUBSTITUTE(C370,"“"," "),"”"," "))</f>
        <v/>
      </c>
      <c r="D371" s="59" t="str" cm="1">
        <f t="array" ref="D371">IF(ROW()=ROW(D364),C367,INDEX(E364:E377,ROW()-ROW(D364)))</f>
        <v/>
      </c>
      <c r="E371" s="114" t="str">
        <f>IF(OR(D371="",C366="",C366&lt;=0,F371=""),"",TRIM(MID(D371,LEN(F371)+1+IF(MID(D371,LEN(F371)+1,1)=" ",1,0),99999)))</f>
        <v/>
      </c>
      <c r="F371" s="59" t="str">
        <f>IF(OR(G371="",G371=0,G371="0"),"",IF(LEN(G371)&lt;=C366,G371,IF(LEN(SUBSTITUTE(H371," ",""))=C366+1,LEFT(G371,C366),LEFT(G371,FIND("§",SUBSTITUTE(H371," ","§",LEN(H371)-LEN(SUBSTITUTE(H371," ",""))))-1))))</f>
        <v/>
      </c>
      <c r="G371" s="59" t="str">
        <f t="shared" si="13"/>
        <v/>
      </c>
      <c r="H371" s="59" t="str">
        <f>IF(OR(G371="",G371=0,G371="0"),"",LEFT(G371,C366+1))</f>
        <v/>
      </c>
      <c r="I371" s="59"/>
      <c r="J371" s="142"/>
      <c r="K371" s="117" t="str">
        <f>IF(LEN(TRIM(L371))&gt;0,MAX(K13:K370)+1,"")</f>
        <v/>
      </c>
      <c r="L371" s="146"/>
      <c r="M371" s="142"/>
      <c r="N371" s="243"/>
      <c r="X371" s="3">
        <v>1</v>
      </c>
    </row>
    <row r="372" spans="2:24" ht="15.75">
      <c r="B372" s="286"/>
      <c r="C372" s="70"/>
      <c r="D372" s="59" t="str" cm="1">
        <f t="array" ref="D372">IF(ROW()=ROW(D364),C367,INDEX(E364:E377,ROW()-ROW(D364)))</f>
        <v/>
      </c>
      <c r="E372" s="114" t="str">
        <f>IF(OR(D372="",C366="",C366&lt;=0,F372=""),"",TRIM(MID(D372,LEN(F372)+1+IF(MID(D372,LEN(F372)+1,1)=" ",1,0),99999)))</f>
        <v/>
      </c>
      <c r="F372" s="59" t="str">
        <f>IF(OR(G372="",G372=0,G372="0"),"",IF(LEN(G372)&lt;=C366,G372,IF(LEN(SUBSTITUTE(H372," ",""))=C366+1,LEFT(G372,C366),LEFT(G372,FIND("§",SUBSTITUTE(H372," ","§",LEN(H372)-LEN(SUBSTITUTE(H372," ",""))))-1))))</f>
        <v/>
      </c>
      <c r="G372" s="59" t="str">
        <f t="shared" si="13"/>
        <v/>
      </c>
      <c r="H372" s="59" t="str">
        <f>IF(OR(G372="",G372=0,G372="0"),"",LEFT(G372,C366+1))</f>
        <v/>
      </c>
      <c r="I372" s="59"/>
      <c r="J372" s="142"/>
      <c r="K372" s="117" t="str">
        <f>IF(LEN(TRIM(L372))&gt;0,MAX(K13:K371)+1,"")</f>
        <v/>
      </c>
      <c r="L372" s="146"/>
      <c r="M372" s="142"/>
      <c r="N372" s="243"/>
      <c r="X372" s="3">
        <v>1</v>
      </c>
    </row>
    <row r="373" spans="2:24" ht="15.75">
      <c r="B373" s="286"/>
      <c r="C373" s="70"/>
      <c r="D373" s="59" t="str" cm="1">
        <f t="array" ref="D373">IF(ROW()=ROW(D364),C367,INDEX(E364:E377,ROW()-ROW(D364)))</f>
        <v/>
      </c>
      <c r="E373" s="114" t="str">
        <f>IF(OR(D373="",C366="",C366&lt;=0,F373=""),"",TRIM(MID(D373,LEN(F373)+1+IF(MID(D373,LEN(F373)+1,1)=" ",1,0),99999)))</f>
        <v/>
      </c>
      <c r="F373" s="59" t="str">
        <f>IF(OR(G373="",G373=0,G373="0"),"",IF(LEN(G373)&lt;=C366,G373,IF(LEN(SUBSTITUTE(H373," ",""))=C366+1,LEFT(G373,C366),LEFT(G373,FIND("§",SUBSTITUTE(H373," ","§",LEN(H373)-LEN(SUBSTITUTE(H373," ",""))))-1))))</f>
        <v/>
      </c>
      <c r="G373" s="59" t="str">
        <f t="shared" si="13"/>
        <v/>
      </c>
      <c r="H373" s="59" t="str">
        <f>IF(OR(G373="",G373=0,G373="0"),"",LEFT(G373,C366+1))</f>
        <v/>
      </c>
      <c r="I373" s="59"/>
      <c r="J373" s="142"/>
      <c r="K373" s="117" t="str">
        <f>IF(LEN(TRIM(L373))&gt;0,MAX(K13:K372)+1,"")</f>
        <v/>
      </c>
      <c r="L373" s="146"/>
      <c r="M373" s="142"/>
      <c r="N373" s="243"/>
      <c r="X373" s="3">
        <v>1</v>
      </c>
    </row>
    <row r="374" spans="2:24" ht="15.75">
      <c r="B374" s="286"/>
      <c r="C374" s="70"/>
      <c r="D374" s="59" t="str" cm="1">
        <f t="array" ref="D374">IF(ROW()=ROW(D364),C367,INDEX(E364:E377,ROW()-ROW(D364)))</f>
        <v/>
      </c>
      <c r="E374" s="114" t="str">
        <f>IF(OR(D374="",C366="",C366&lt;=0,F374=""),"",TRIM(MID(D374,LEN(F374)+1+IF(MID(D374,LEN(F374)+1,1)=" ",1,0),99999)))</f>
        <v/>
      </c>
      <c r="F374" s="59" t="str">
        <f>IF(OR(G374="",G374=0,G374="0"),"",IF(LEN(G374)&lt;=C366,G374,IF(LEN(SUBSTITUTE(H374," ",""))=C366+1,LEFT(G374,C366),LEFT(G374,FIND("§",SUBSTITUTE(H374," ","§",LEN(H374)-LEN(SUBSTITUTE(H374," ",""))))-1))))</f>
        <v/>
      </c>
      <c r="G374" s="59" t="str">
        <f t="shared" si="13"/>
        <v/>
      </c>
      <c r="H374" s="59" t="str">
        <f>IF(OR(G374="",G374=0,G374="0"),"",LEFT(G374,C366+1))</f>
        <v/>
      </c>
      <c r="I374" s="59"/>
      <c r="J374" s="142"/>
      <c r="K374" s="117" t="str">
        <f>IF(LEN(TRIM(L374))&gt;0,MAX(K13:K373)+1,"")</f>
        <v/>
      </c>
      <c r="L374" s="146"/>
      <c r="M374" s="142"/>
      <c r="N374" s="243"/>
      <c r="X374" s="3">
        <v>1</v>
      </c>
    </row>
    <row r="375" spans="2:24" ht="15.75">
      <c r="B375" s="286"/>
      <c r="C375" s="70"/>
      <c r="D375" s="59" t="str" cm="1">
        <f t="array" ref="D375">IF(ROW()=ROW(D364),C367,INDEX(E364:E377,ROW()-ROW(D364)))</f>
        <v/>
      </c>
      <c r="E375" s="114" t="str">
        <f>IF(OR(D375="",C366="",C366&lt;=0,F375=""),"",TRIM(MID(D375,LEN(F375)+1+IF(MID(D375,LEN(F375)+1,1)=" ",1,0),99999)))</f>
        <v/>
      </c>
      <c r="F375" s="59" t="str">
        <f>IF(OR(G375="",G375=0,G375="0"),"",IF(LEN(G375)&lt;=C366,G375,IF(LEN(SUBSTITUTE(H375," ",""))=C366+1,LEFT(G375,C366),LEFT(G375,FIND("§",SUBSTITUTE(H375," ","§",LEN(H375)-LEN(SUBSTITUTE(H375," ",""))))-1))))</f>
        <v/>
      </c>
      <c r="G375" s="59" t="str">
        <f t="shared" si="13"/>
        <v/>
      </c>
      <c r="H375" s="59" t="str">
        <f>IF(OR(G375="",G375=0,G375="0"),"",LEFT(G375,C366+1))</f>
        <v/>
      </c>
      <c r="I375" s="59"/>
      <c r="J375" s="142"/>
      <c r="K375" s="117" t="str">
        <f>IF(LEN(TRIM(L375))&gt;0,MAX(K13:K374)+1,"")</f>
        <v/>
      </c>
      <c r="L375" s="146"/>
      <c r="M375" s="142"/>
      <c r="N375" s="243"/>
      <c r="X375" s="3">
        <v>1</v>
      </c>
    </row>
    <row r="376" spans="2:24" ht="15.75">
      <c r="B376" s="286"/>
      <c r="C376" s="70"/>
      <c r="D376" s="59" t="str" cm="1">
        <f t="array" ref="D376">IF(ROW()=ROW(D364),C367,INDEX(E364:E377,ROW()-ROW(D364)))</f>
        <v/>
      </c>
      <c r="E376" s="114" t="str">
        <f>IF(OR(D376="",C366="",C366&lt;=0,F376=""),"",TRIM(MID(D376,LEN(F376)+1+IF(MID(D376,LEN(F376)+1,1)=" ",1,0),99999)))</f>
        <v/>
      </c>
      <c r="F376" s="59" t="str">
        <f>IF(OR(G376="",G376=0,G376="0"),"",IF(LEN(G376)&lt;=C366,G376,IF(LEN(SUBSTITUTE(H376," ",""))=C366+1,LEFT(G376,C366),LEFT(G376,FIND("§",SUBSTITUTE(H376," ","§",LEN(H376)-LEN(SUBSTITUTE(H376," ",""))))-1))))</f>
        <v/>
      </c>
      <c r="G376" s="59" t="str">
        <f t="shared" si="13"/>
        <v/>
      </c>
      <c r="H376" s="59" t="str">
        <f>IF(OR(G376="",G376=0,G376="0"),"",LEFT(G376,C366+1))</f>
        <v/>
      </c>
      <c r="I376" s="59"/>
      <c r="J376" s="142"/>
      <c r="K376" s="117" t="str">
        <f>IF(LEN(TRIM(L376))&gt;0,MAX(K13:K375)+1,"")</f>
        <v/>
      </c>
      <c r="L376" s="146"/>
      <c r="M376" s="142"/>
      <c r="N376" s="243"/>
      <c r="X376" s="3">
        <v>1</v>
      </c>
    </row>
    <row r="377" spans="2:24" ht="15.75">
      <c r="B377" s="286"/>
      <c r="C377" s="70"/>
      <c r="D377" s="59" t="str" cm="1">
        <f t="array" ref="D377">IF(ROW()=ROW(D364),C367,INDEX(E364:E377,ROW()-ROW(D364)))</f>
        <v/>
      </c>
      <c r="E377" s="114" t="str">
        <f>IF(OR(D377="",C366="",C366&lt;=0,F377=""),"",TRIM(MID(D377,LEN(F377)+1+IF(MID(D377,LEN(F377)+1,1)=" ",1,0),99999)))</f>
        <v/>
      </c>
      <c r="F377" s="59" t="str">
        <f>IF(OR(G377="",G377=0,G377="0"),"",IF(LEN(G377)&lt;=C366,G377,IF(LEN(SUBSTITUTE(H377," ",""))=C366+1,LEFT(G377,C366),LEFT(G377,FIND("§",SUBSTITUTE(H377," ","§",LEN(H377)-LEN(SUBSTITUTE(H377," ",""))))-1))))</f>
        <v/>
      </c>
      <c r="G377" s="59" t="str">
        <f t="shared" si="13"/>
        <v/>
      </c>
      <c r="H377" s="59" t="str">
        <f>IF(OR(G377="",G377=0,G377="0"),"",LEFT(G377,C366+1))</f>
        <v/>
      </c>
      <c r="I377" s="59"/>
      <c r="J377" s="142"/>
      <c r="K377" s="117" t="str">
        <f>IF(LEN(TRIM(L377))&gt;0,MAX(K13:K376)+1,"")</f>
        <v/>
      </c>
      <c r="L377" s="146"/>
      <c r="M377" s="142"/>
      <c r="N377" s="243"/>
      <c r="X377" s="3">
        <v>1</v>
      </c>
    </row>
    <row r="378" spans="2:24" ht="15.75">
      <c r="B378" s="286"/>
      <c r="C378" s="113" t="str">
        <f>IF(TRIM(SUBSTITUTE(J40,CHAR(160),""))="","",J40)</f>
        <v/>
      </c>
      <c r="D378" s="59" t="str" cm="1">
        <f t="array" ref="D378">IF(ROW()=ROW(D378),C381,INDEX(E378:E391,ROW()-ROW(D378)))</f>
        <v/>
      </c>
      <c r="E378" s="114" t="str">
        <f>IF(OR(D378="",C380="",C380&lt;=0,F378=""),"",TRIM(MID(D378,LEN(F378)+1+IF(MID(D378,LEN(F378)+1,1)=" ",1,0),99999)))</f>
        <v/>
      </c>
      <c r="F378" s="59" t="str">
        <f>IF(OR(G378="",G378=0,G378="0"),"",IF(LEN(G378)&lt;=C380,G378,IF(LEN(SUBSTITUTE(H378," ",""))=C380+1,LEFT(G378,C380),LEFT(G378,FIND("§",SUBSTITUTE(H378," ","§",LEN(H378)-LEN(SUBSTITUTE(H378," ",""))))-1))))</f>
        <v/>
      </c>
      <c r="G378" s="59" t="str">
        <f t="shared" si="13"/>
        <v/>
      </c>
      <c r="H378" s="59" t="str">
        <f>IF(OR(G378="",G378=0,G378="0"),"",LEFT(G378,C380+1))</f>
        <v/>
      </c>
      <c r="I378" s="59"/>
      <c r="J378" s="142"/>
      <c r="K378" s="117" t="str">
        <f>IF(LEN(TRIM(L378))&gt;0,MAX(K13:K377)+1,"")</f>
        <v/>
      </c>
      <c r="L378" s="146"/>
      <c r="M378" s="142"/>
      <c r="N378" s="243"/>
      <c r="X378" s="3">
        <v>1</v>
      </c>
    </row>
    <row r="379" spans="2:24" ht="15.75">
      <c r="B379" s="286"/>
      <c r="C379" s="70" t="str">
        <f>TRIM(SUBSTITUTE(SUBSTITUTE(SUBSTITUTE(SUBSTITUTE(SUBSTITUTE(SUBSTITUTE(SUBSTITUTE(SUBSTITUTE(SUBSTITUTE(CLEAN(IF(OR(LEFT(C378,1)="-",LEFT(C378,1)="="),MID(C378,2,99999),C378)),"—","-"),"–","-"),CHAR(160)," "),CHAR(9)," "),CHAR(13)," "),CHAR(10)," ")," "," ")," "," ")," "," "))</f>
        <v/>
      </c>
      <c r="D379" s="59" t="str" cm="1">
        <f t="array" ref="D379">IF(ROW()=ROW(D378),C381,INDEX(E378:E391,ROW()-ROW(D378)))</f>
        <v/>
      </c>
      <c r="E379" s="114" t="str">
        <f>IF(OR(D379="",C380="",C380&lt;=0,F379=""),"",TRIM(MID(D379,LEN(F379)+1+IF(MID(D379,LEN(F379)+1,1)=" ",1,0),99999)))</f>
        <v/>
      </c>
      <c r="F379" s="59" t="str">
        <f>IF(OR(G379="",G379=0,G379="0"),"",IF(LEN(G379)&lt;=C380,G379,IF(LEN(SUBSTITUTE(H379," ",""))=C380+1,LEFT(G379,C380),LEFT(G379,FIND("§",SUBSTITUTE(H379," ","§",LEN(H379)-LEN(SUBSTITUTE(H379," ",""))))-1))))</f>
        <v/>
      </c>
      <c r="G379" s="59" t="str">
        <f t="shared" si="13"/>
        <v/>
      </c>
      <c r="H379" s="59" t="str">
        <f>IF(OR(G379="",G379=0,G379="0"),"",LEFT(G379,C380+1))</f>
        <v/>
      </c>
      <c r="I379" s="59"/>
      <c r="J379" s="142"/>
      <c r="K379" s="117" t="str">
        <f>IF(LEN(TRIM(L379))&gt;0,MAX(K13:K378)+1,"")</f>
        <v/>
      </c>
      <c r="L379" s="146"/>
      <c r="M379" s="142"/>
      <c r="N379" s="243"/>
      <c r="X379" s="3">
        <v>1</v>
      </c>
    </row>
    <row r="380" spans="2:24" ht="15.75">
      <c r="B380" s="286"/>
      <c r="C380" s="121">
        <f>C11</f>
        <v>120</v>
      </c>
      <c r="D380" s="59" t="str" cm="1">
        <f t="array" ref="D380">IF(ROW()=ROW(D378),C381,INDEX(E378:E391,ROW()-ROW(D378)))</f>
        <v/>
      </c>
      <c r="E380" s="114" t="str">
        <f>IF(OR(D380="",C380="",C380&lt;=0,F380=""),"",TRIM(MID(D380,LEN(F380)+1+IF(MID(D380,LEN(F380)+1,1)=" ",1,0),99999)))</f>
        <v/>
      </c>
      <c r="F380" s="59" t="str">
        <f>IF(OR(G380="",G380=0,G380="0"),"",IF(LEN(G380)&lt;=C380,G380,IF(LEN(SUBSTITUTE(H380," ",""))=C380+1,LEFT(G380,C380),LEFT(G380,FIND("§",SUBSTITUTE(H380," ","§",LEN(H380)-LEN(SUBSTITUTE(H380," ",""))))-1))))</f>
        <v/>
      </c>
      <c r="G380" s="59" t="str">
        <f t="shared" si="13"/>
        <v/>
      </c>
      <c r="H380" s="59" t="str">
        <f>IF(OR(G380="",G380=0,G380="0"),"",LEFT(G380,C380+1))</f>
        <v/>
      </c>
      <c r="I380" s="59"/>
      <c r="J380" s="142"/>
      <c r="K380" s="117" t="str">
        <f>IF(LEN(TRIM(L380))&gt;0,MAX(K13:K379)+1,"")</f>
        <v/>
      </c>
      <c r="L380" s="146"/>
      <c r="M380" s="142"/>
      <c r="N380" s="243"/>
      <c r="X380" s="3">
        <v>1</v>
      </c>
    </row>
    <row r="381" spans="2:24" ht="15.75">
      <c r="B381" s="286"/>
      <c r="C381" s="70" t="str">
        <f>IF(UPPER(TRIM(C12))="X",C385,C379)</f>
        <v/>
      </c>
      <c r="D381" s="59" t="str" cm="1">
        <f t="array" ref="D381">IF(ROW()=ROW(D378),C381,INDEX(E378:E391,ROW()-ROW(D378)))</f>
        <v/>
      </c>
      <c r="E381" s="114" t="str">
        <f>IF(OR(D381="",C380="",C380&lt;=0,F381=""),"",TRIM(MID(D381,LEN(F381)+1+IF(MID(D381,LEN(F381)+1,1)=" ",1,0),99999)))</f>
        <v/>
      </c>
      <c r="F381" s="59" t="str">
        <f>IF(OR(G381="",G381=0,G381="0"),"",IF(LEN(G381)&lt;=C380,G381,IF(LEN(SUBSTITUTE(H381," ",""))=C380+1,LEFT(G381,C380),LEFT(G381,FIND("§",SUBSTITUTE(H381," ","§",LEN(H381)-LEN(SUBSTITUTE(H381," ",""))))-1))))</f>
        <v/>
      </c>
      <c r="G381" s="59" t="str">
        <f t="shared" si="13"/>
        <v/>
      </c>
      <c r="H381" s="59" t="str">
        <f>IF(OR(G381="",G381=0,G381="0"),"",LEFT(G381,C380+1))</f>
        <v/>
      </c>
      <c r="I381" s="59"/>
      <c r="J381" s="142"/>
      <c r="K381" s="117" t="str">
        <f>IF(LEN(TRIM(L381))&gt;0,MAX(K13:K380)+1,"")</f>
        <v/>
      </c>
      <c r="L381" s="146"/>
      <c r="M381" s="142"/>
      <c r="N381" s="243"/>
      <c r="X381" s="3">
        <v>1</v>
      </c>
    </row>
    <row r="382" spans="2:24" ht="15.75">
      <c r="B382" s="286"/>
      <c r="C382" s="123" t="str">
        <f>TRIM(SUBSTITUTE(SUBSTITUTE(SUBSTITUTE(SUBSTITUTE(SUBSTITUTE(SUBSTITUTE(SUBSTITUTE(SUBSTITUTE(SUBSTITUTE(SUBSTITUTE(C379,","," "),";"," "),":"," "),"!"," "),"?"," "),"…"," "),"»"," "),"«"," "),"/"," "),"."," "))</f>
        <v/>
      </c>
      <c r="D382" s="59" t="str" cm="1">
        <f t="array" ref="D382">IF(ROW()=ROW(D378),C381,INDEX(E378:E391,ROW()-ROW(D378)))</f>
        <v/>
      </c>
      <c r="E382" s="114" t="str">
        <f>IF(OR(D382="",C380="",C380&lt;=0,F382=""),"",TRIM(MID(D382,LEN(F382)+1+IF(MID(D382,LEN(F382)+1,1)=" ",1,0),99999)))</f>
        <v/>
      </c>
      <c r="F382" s="59" t="str">
        <f>IF(OR(G382="",G382=0,G382="0"),"",IF(LEN(G382)&lt;=C380,G382,IF(LEN(SUBSTITUTE(H382," ",""))=C380+1,LEFT(G382,C380),LEFT(G382,FIND("§",SUBSTITUTE(H382," ","§",LEN(H382)-LEN(SUBSTITUTE(H382," ",""))))-1))))</f>
        <v/>
      </c>
      <c r="G382" s="59" t="str">
        <f t="shared" si="13"/>
        <v/>
      </c>
      <c r="H382" s="59" t="str">
        <f>IF(OR(G382="",G382=0,G382="0"),"",LEFT(G382,C380+1))</f>
        <v/>
      </c>
      <c r="I382" s="59"/>
      <c r="J382" s="142"/>
      <c r="K382" s="117" t="str">
        <f>IF(LEN(TRIM(L382))&gt;0,MAX(K13:K381)+1,"")</f>
        <v/>
      </c>
      <c r="L382" s="146"/>
      <c r="M382" s="142"/>
      <c r="N382" s="243"/>
      <c r="X382" s="3">
        <v>1</v>
      </c>
    </row>
    <row r="383" spans="2:24" ht="15.75">
      <c r="B383" s="286"/>
      <c r="C383" s="59" t="str">
        <f>TRIM(SUBSTITUTE(SUBSTITUTE(SUBSTITUTE(SUBSTITUTE(SUBSTITUTE(SUBSTITUTE(SUBSTITUTE(SUBSTITUTE(C382,"("," "),")"," "),CHAR(34)," "),"-"," "),"_"," "),"&lt;"," "),"&gt;"," "),"="," "))</f>
        <v/>
      </c>
      <c r="D383" s="59" t="str" cm="1">
        <f t="array" ref="D383">IF(ROW()=ROW(D378),C381,INDEX(E378:E391,ROW()-ROW(D378)))</f>
        <v/>
      </c>
      <c r="E383" s="114" t="str">
        <f>IF(OR(D383="",C380="",C380&lt;=0,F383=""),"",TRIM(MID(D383,LEN(F383)+1+IF(MID(D383,LEN(F383)+1,1)=" ",1,0),99999)))</f>
        <v/>
      </c>
      <c r="F383" s="59" t="str">
        <f>IF(OR(G383="",G383=0,G383="0"),"",IF(LEN(G383)&lt;=C380,G383,IF(LEN(SUBSTITUTE(H383," ",""))=C380+1,LEFT(G383,C380),LEFT(G383,FIND("§",SUBSTITUTE(H383," ","§",LEN(H383)-LEN(SUBSTITUTE(H383," ",""))))-1))))</f>
        <v/>
      </c>
      <c r="G383" s="59" t="str">
        <f t="shared" si="13"/>
        <v/>
      </c>
      <c r="H383" s="59" t="str">
        <f>IF(OR(G383="",G383=0,G383="0"),"",LEFT(G383,C380+1))</f>
        <v/>
      </c>
      <c r="I383" s="59"/>
      <c r="J383" s="142"/>
      <c r="K383" s="117" t="str">
        <f>IF(LEN(TRIM(L383))&gt;0,MAX(K13:K382)+1,"")</f>
        <v/>
      </c>
      <c r="L383" s="146"/>
      <c r="M383" s="142"/>
      <c r="N383" s="243"/>
      <c r="X383" s="3">
        <v>1</v>
      </c>
    </row>
    <row r="384" spans="2:24" ht="15.75">
      <c r="B384" s="286"/>
      <c r="C384" s="70" t="str">
        <f>TRIM(SUBSTITUTE(SUBSTITUTE(SUBSTITUTE(SUBSTITUTE(C383,"►"," "),"▼"," "),"▲"," "),"◄"," "))</f>
        <v/>
      </c>
      <c r="D384" s="59" t="str" cm="1">
        <f t="array" ref="D384">IF(ROW()=ROW(D378),C381,INDEX(E378:E391,ROW()-ROW(D378)))</f>
        <v/>
      </c>
      <c r="E384" s="114" t="str">
        <f>IF(OR(D384="",C380="",C380&lt;=0,F384=""),"",TRIM(MID(D384,LEN(F384)+1+IF(MID(D384,LEN(F384)+1,1)=" ",1,0),99999)))</f>
        <v/>
      </c>
      <c r="F384" s="59" t="str">
        <f>IF(OR(G384="",G384=0,G384="0"),"",IF(LEN(G384)&lt;=C380,G384,IF(LEN(SUBSTITUTE(H384," ",""))=C380+1,LEFT(G384,C380),LEFT(G384,FIND("§",SUBSTITUTE(H384," ","§",LEN(H384)-LEN(SUBSTITUTE(H384," ",""))))-1))))</f>
        <v/>
      </c>
      <c r="G384" s="59" t="str">
        <f t="shared" si="13"/>
        <v/>
      </c>
      <c r="H384" s="59" t="str">
        <f>IF(OR(G384="",G384=0,G384="0"),"",LEFT(G384,C380+1))</f>
        <v/>
      </c>
      <c r="I384" s="59"/>
      <c r="J384" s="142"/>
      <c r="K384" s="117" t="str">
        <f>IF(LEN(TRIM(L384))&gt;0,MAX(K13:K383)+1,"")</f>
        <v/>
      </c>
      <c r="L384" s="146"/>
      <c r="M384" s="142"/>
      <c r="N384" s="243"/>
      <c r="X384" s="3">
        <v>1</v>
      </c>
    </row>
    <row r="385" spans="2:24" ht="15.75">
      <c r="B385" s="286"/>
      <c r="C385" s="70" t="str">
        <f>TRIM(SUBSTITUTE(SUBSTITUTE(C384,"“"," "),"”"," "))</f>
        <v/>
      </c>
      <c r="D385" s="59" t="str" cm="1">
        <f t="array" ref="D385">IF(ROW()=ROW(D378),C381,INDEX(E378:E391,ROW()-ROW(D378)))</f>
        <v/>
      </c>
      <c r="E385" s="114" t="str">
        <f>IF(OR(D385="",C380="",C380&lt;=0,F385=""),"",TRIM(MID(D385,LEN(F385)+1+IF(MID(D385,LEN(F385)+1,1)=" ",1,0),99999)))</f>
        <v/>
      </c>
      <c r="F385" s="59" t="str">
        <f>IF(OR(G385="",G385=0,G385="0"),"",IF(LEN(G385)&lt;=C380,G385,IF(LEN(SUBSTITUTE(H385," ",""))=C380+1,LEFT(G385,C380),LEFT(G385,FIND("§",SUBSTITUTE(H385," ","§",LEN(H385)-LEN(SUBSTITUTE(H385," ",""))))-1))))</f>
        <v/>
      </c>
      <c r="G385" s="59" t="str">
        <f t="shared" si="13"/>
        <v/>
      </c>
      <c r="H385" s="59" t="str">
        <f>IF(OR(G385="",G385=0,G385="0"),"",LEFT(G385,C380+1))</f>
        <v/>
      </c>
      <c r="I385" s="59"/>
      <c r="J385" s="142"/>
      <c r="K385" s="117" t="str">
        <f>IF(LEN(TRIM(L385))&gt;0,MAX(K13:K384)+1,"")</f>
        <v/>
      </c>
      <c r="L385" s="146"/>
      <c r="M385" s="142"/>
      <c r="N385" s="243"/>
      <c r="X385" s="3">
        <v>1</v>
      </c>
    </row>
    <row r="386" spans="2:24" ht="15.75">
      <c r="B386" s="286"/>
      <c r="C386" s="70"/>
      <c r="D386" s="59" t="str" cm="1">
        <f t="array" ref="D386">IF(ROW()=ROW(D378),C381,INDEX(E378:E391,ROW()-ROW(D378)))</f>
        <v/>
      </c>
      <c r="E386" s="114" t="str">
        <f>IF(OR(D386="",C380="",C380&lt;=0,F386=""),"",TRIM(MID(D386,LEN(F386)+1+IF(MID(D386,LEN(F386)+1,1)=" ",1,0),99999)))</f>
        <v/>
      </c>
      <c r="F386" s="59" t="str">
        <f>IF(OR(G386="",G386=0,G386="0"),"",IF(LEN(G386)&lt;=C380,G386,IF(LEN(SUBSTITUTE(H386," ",""))=C380+1,LEFT(G386,C380),LEFT(G386,FIND("§",SUBSTITUTE(H386," ","§",LEN(H386)-LEN(SUBSTITUTE(H386," ",""))))-1))))</f>
        <v/>
      </c>
      <c r="G386" s="59" t="str">
        <f t="shared" si="13"/>
        <v/>
      </c>
      <c r="H386" s="59" t="str">
        <f>IF(OR(G386="",G386=0,G386="0"),"",LEFT(G386,C380+1))</f>
        <v/>
      </c>
      <c r="I386" s="59"/>
      <c r="J386" s="142"/>
      <c r="K386" s="117" t="str">
        <f>IF(LEN(TRIM(L386))&gt;0,MAX(K13:K385)+1,"")</f>
        <v/>
      </c>
      <c r="L386" s="146"/>
      <c r="M386" s="142"/>
      <c r="N386" s="243"/>
      <c r="X386" s="3">
        <v>1</v>
      </c>
    </row>
    <row r="387" spans="2:24" ht="15.75">
      <c r="B387" s="286"/>
      <c r="C387" s="70"/>
      <c r="D387" s="59" t="str" cm="1">
        <f t="array" ref="D387">IF(ROW()=ROW(D378),C381,INDEX(E378:E391,ROW()-ROW(D378)))</f>
        <v/>
      </c>
      <c r="E387" s="114" t="str">
        <f>IF(OR(D387="",C380="",C380&lt;=0,F387=""),"",TRIM(MID(D387,LEN(F387)+1+IF(MID(D387,LEN(F387)+1,1)=" ",1,0),99999)))</f>
        <v/>
      </c>
      <c r="F387" s="59" t="str">
        <f>IF(OR(G387="",G387=0,G387="0"),"",IF(LEN(G387)&lt;=C380,G387,IF(LEN(SUBSTITUTE(H387," ",""))=C380+1,LEFT(G387,C380),LEFT(G387,FIND("§",SUBSTITUTE(H387," ","§",LEN(H387)-LEN(SUBSTITUTE(H387," ",""))))-1))))</f>
        <v/>
      </c>
      <c r="G387" s="59" t="str">
        <f t="shared" si="13"/>
        <v/>
      </c>
      <c r="H387" s="59" t="str">
        <f>IF(OR(G387="",G387=0,G387="0"),"",LEFT(G387,C380+1))</f>
        <v/>
      </c>
      <c r="I387" s="59"/>
      <c r="J387" s="142"/>
      <c r="K387" s="117" t="str">
        <f>IF(LEN(TRIM(L387))&gt;0,MAX(K13:K386)+1,"")</f>
        <v/>
      </c>
      <c r="L387" s="146"/>
      <c r="M387" s="142"/>
      <c r="N387" s="243"/>
      <c r="X387" s="3">
        <v>1</v>
      </c>
    </row>
    <row r="388" spans="2:24" ht="15.75">
      <c r="B388" s="286"/>
      <c r="C388" s="70"/>
      <c r="D388" s="59" t="str" cm="1">
        <f t="array" ref="D388">IF(ROW()=ROW(D378),C381,INDEX(E378:E391,ROW()-ROW(D378)))</f>
        <v/>
      </c>
      <c r="E388" s="114" t="str">
        <f>IF(OR(D388="",C380="",C380&lt;=0,F388=""),"",TRIM(MID(D388,LEN(F388)+1+IF(MID(D388,LEN(F388)+1,1)=" ",1,0),99999)))</f>
        <v/>
      </c>
      <c r="F388" s="59" t="str">
        <f>IF(OR(G388="",G388=0,G388="0"),"",IF(LEN(G388)&lt;=C380,G388,IF(LEN(SUBSTITUTE(H388," ",""))=C380+1,LEFT(G388,C380),LEFT(G388,FIND("§",SUBSTITUTE(H388," ","§",LEN(H388)-LEN(SUBSTITUTE(H388," ",""))))-1))))</f>
        <v/>
      </c>
      <c r="G388" s="59" t="str">
        <f t="shared" si="13"/>
        <v/>
      </c>
      <c r="H388" s="59" t="str">
        <f>IF(OR(G388="",G388=0,G388="0"),"",LEFT(G388,C380+1))</f>
        <v/>
      </c>
      <c r="I388" s="59"/>
      <c r="J388" s="142"/>
      <c r="K388" s="117" t="str">
        <f>IF(LEN(TRIM(L388))&gt;0,MAX(K13:K387)+1,"")</f>
        <v/>
      </c>
      <c r="L388" s="146"/>
      <c r="M388" s="142"/>
      <c r="N388" s="243"/>
      <c r="X388" s="3">
        <v>1</v>
      </c>
    </row>
    <row r="389" spans="2:24" ht="15.75">
      <c r="B389" s="286"/>
      <c r="C389" s="70"/>
      <c r="D389" s="59" t="str" cm="1">
        <f t="array" ref="D389">IF(ROW()=ROW(D378),C381,INDEX(E378:E391,ROW()-ROW(D378)))</f>
        <v/>
      </c>
      <c r="E389" s="114" t="str">
        <f>IF(OR(D389="",C380="",C380&lt;=0,F389=""),"",TRIM(MID(D389,LEN(F389)+1+IF(MID(D389,LEN(F389)+1,1)=" ",1,0),99999)))</f>
        <v/>
      </c>
      <c r="F389" s="59" t="str">
        <f>IF(OR(G389="",G389=0,G389="0"),"",IF(LEN(G389)&lt;=C380,G389,IF(LEN(SUBSTITUTE(H389," ",""))=C380+1,LEFT(G389,C380),LEFT(G389,FIND("§",SUBSTITUTE(H389," ","§",LEN(H389)-LEN(SUBSTITUTE(H389," ",""))))-1))))</f>
        <v/>
      </c>
      <c r="G389" s="59" t="str">
        <f t="shared" si="13"/>
        <v/>
      </c>
      <c r="H389" s="59" t="str">
        <f>IF(OR(G389="",G389=0,G389="0"),"",LEFT(G389,C380+1))</f>
        <v/>
      </c>
      <c r="I389" s="59"/>
      <c r="J389" s="142"/>
      <c r="K389" s="117" t="str">
        <f>IF(LEN(TRIM(L389))&gt;0,MAX(K13:K388)+1,"")</f>
        <v/>
      </c>
      <c r="L389" s="146"/>
      <c r="M389" s="142"/>
      <c r="N389" s="243"/>
      <c r="X389" s="3">
        <v>1</v>
      </c>
    </row>
    <row r="390" spans="2:24" ht="15.75">
      <c r="B390" s="286"/>
      <c r="C390" s="70"/>
      <c r="D390" s="59" t="str" cm="1">
        <f t="array" ref="D390">IF(ROW()=ROW(D378),C381,INDEX(E378:E391,ROW()-ROW(D378)))</f>
        <v/>
      </c>
      <c r="E390" s="114" t="str">
        <f>IF(OR(D390="",C380="",C380&lt;=0,F390=""),"",TRIM(MID(D390,LEN(F390)+1+IF(MID(D390,LEN(F390)+1,1)=" ",1,0),99999)))</f>
        <v/>
      </c>
      <c r="F390" s="59" t="str">
        <f>IF(OR(G390="",G390=0,G390="0"),"",IF(LEN(G390)&lt;=C380,G390,IF(LEN(SUBSTITUTE(H390," ",""))=C380+1,LEFT(G390,C380),LEFT(G390,FIND("§",SUBSTITUTE(H390," ","§",LEN(H390)-LEN(SUBSTITUTE(H390," ",""))))-1))))</f>
        <v/>
      </c>
      <c r="G390" s="59" t="str">
        <f t="shared" si="13"/>
        <v/>
      </c>
      <c r="H390" s="59" t="str">
        <f>IF(OR(G390="",G390=0,G390="0"),"",LEFT(G390,C380+1))</f>
        <v/>
      </c>
      <c r="I390" s="59"/>
      <c r="J390" s="142"/>
      <c r="K390" s="117" t="str">
        <f>IF(LEN(TRIM(L390))&gt;0,MAX(K13:K389)+1,"")</f>
        <v/>
      </c>
      <c r="L390" s="146"/>
      <c r="M390" s="142"/>
      <c r="N390" s="243"/>
      <c r="X390" s="3">
        <v>1</v>
      </c>
    </row>
    <row r="391" spans="2:24" ht="15.75">
      <c r="B391" s="286"/>
      <c r="C391" s="70"/>
      <c r="D391" s="59" t="str" cm="1">
        <f t="array" ref="D391">IF(ROW()=ROW(D378),C381,INDEX(E378:E391,ROW()-ROW(D378)))</f>
        <v/>
      </c>
      <c r="E391" s="114" t="str">
        <f>IF(OR(D391="",C380="",C380&lt;=0,F391=""),"",TRIM(MID(D391,LEN(F391)+1+IF(MID(D391,LEN(F391)+1,1)=" ",1,0),99999)))</f>
        <v/>
      </c>
      <c r="F391" s="59" t="str">
        <f>IF(OR(G391="",G391=0,G391="0"),"",IF(LEN(G391)&lt;=C380,G391,IF(LEN(SUBSTITUTE(H391," ",""))=C380+1,LEFT(G391,C380),LEFT(G391,FIND("§",SUBSTITUTE(H391," ","§",LEN(H391)-LEN(SUBSTITUTE(H391," ",""))))-1))))</f>
        <v/>
      </c>
      <c r="G391" s="59" t="str">
        <f t="shared" si="13"/>
        <v/>
      </c>
      <c r="H391" s="59" t="str">
        <f>IF(OR(G391="",G391=0,G391="0"),"",LEFT(G391,C380+1))</f>
        <v/>
      </c>
      <c r="I391" s="59"/>
      <c r="J391" s="142"/>
      <c r="K391" s="117" t="str">
        <f>IF(LEN(TRIM(L391))&gt;0,MAX(K13:K390)+1,"")</f>
        <v/>
      </c>
      <c r="L391" s="146"/>
      <c r="M391" s="142"/>
      <c r="N391" s="243"/>
      <c r="X391" s="3">
        <v>1</v>
      </c>
    </row>
    <row r="392" spans="2:24" ht="15.75">
      <c r="B392" s="286"/>
      <c r="C392" s="113" t="str">
        <f>IF(TRIM(SUBSTITUTE(J41,CHAR(160),""))="","",J41)</f>
        <v/>
      </c>
      <c r="D392" s="59" t="str" cm="1">
        <f t="array" ref="D392">IF(ROW()=ROW(D392),C395,INDEX(E392:E405,ROW()-ROW(D392)))</f>
        <v/>
      </c>
      <c r="E392" s="114" t="str">
        <f>IF(OR(D392="",C394="",C394&lt;=0,F392=""),"",TRIM(MID(D392,LEN(F392)+1+IF(MID(D392,LEN(F392)+1,1)=" ",1,0),99999)))</f>
        <v/>
      </c>
      <c r="F392" s="59" t="str">
        <f>IF(OR(G392="",G392=0,G392="0"),"",IF(LEN(G392)&lt;=C394,G392,IF(LEN(SUBSTITUTE(H392," ",""))=C394+1,LEFT(G392,C394),LEFT(G392,FIND("§",SUBSTITUTE(H392," ","§",LEN(H392)-LEN(SUBSTITUTE(H392," ",""))))-1))))</f>
        <v/>
      </c>
      <c r="G392" s="59" t="str">
        <f t="shared" si="13"/>
        <v/>
      </c>
      <c r="H392" s="59" t="str">
        <f>IF(OR(G392="",G392=0,G392="0"),"",LEFT(G392,C394+1))</f>
        <v/>
      </c>
      <c r="I392" s="59"/>
      <c r="J392" s="142"/>
      <c r="K392" s="117" t="str">
        <f>IF(LEN(TRIM(L392))&gt;0,MAX(K13:K391)+1,"")</f>
        <v/>
      </c>
      <c r="L392" s="146"/>
      <c r="M392" s="142"/>
      <c r="N392" s="243"/>
      <c r="X392" s="3">
        <v>1</v>
      </c>
    </row>
    <row r="393" spans="2:24" ht="15.75">
      <c r="B393" s="286"/>
      <c r="C393" s="70" t="str">
        <f>TRIM(SUBSTITUTE(SUBSTITUTE(SUBSTITUTE(SUBSTITUTE(SUBSTITUTE(SUBSTITUTE(SUBSTITUTE(SUBSTITUTE(SUBSTITUTE(CLEAN(IF(OR(LEFT(C392,1)="-",LEFT(C392,1)="="),MID(C392,2,99999),C392)),"—","-"),"–","-"),CHAR(160)," "),CHAR(9)," "),CHAR(13)," "),CHAR(10)," ")," "," ")," "," ")," "," "))</f>
        <v/>
      </c>
      <c r="D393" s="59" t="str" cm="1">
        <f t="array" ref="D393">IF(ROW()=ROW(D392),C395,INDEX(E392:E405,ROW()-ROW(D392)))</f>
        <v/>
      </c>
      <c r="E393" s="114" t="str">
        <f>IF(OR(D393="",C394="",C394&lt;=0,F393=""),"",TRIM(MID(D393,LEN(F393)+1+IF(MID(D393,LEN(F393)+1,1)=" ",1,0),99999)))</f>
        <v/>
      </c>
      <c r="F393" s="59" t="str">
        <f>IF(OR(G393="",G393=0,G393="0"),"",IF(LEN(G393)&lt;=C394,G393,IF(LEN(SUBSTITUTE(H393," ",""))=C394+1,LEFT(G393,C394),LEFT(G393,FIND("§",SUBSTITUTE(H393," ","§",LEN(H393)-LEN(SUBSTITUTE(H393," ",""))))-1))))</f>
        <v/>
      </c>
      <c r="G393" s="59" t="str">
        <f t="shared" si="13"/>
        <v/>
      </c>
      <c r="H393" s="59" t="str">
        <f>IF(OR(G393="",G393=0,G393="0"),"",LEFT(G393,C394+1))</f>
        <v/>
      </c>
      <c r="I393" s="59"/>
      <c r="J393" s="142"/>
      <c r="K393" s="117" t="str">
        <f>IF(LEN(TRIM(L393))&gt;0,MAX(K13:K392)+1,"")</f>
        <v/>
      </c>
      <c r="L393" s="146"/>
      <c r="M393" s="142"/>
      <c r="N393" s="243"/>
      <c r="X393" s="3">
        <v>1</v>
      </c>
    </row>
    <row r="394" spans="2:24" ht="15.75">
      <c r="B394" s="286"/>
      <c r="C394" s="121">
        <f>C11</f>
        <v>120</v>
      </c>
      <c r="D394" s="59" t="str" cm="1">
        <f t="array" ref="D394">IF(ROW()=ROW(D392),C395,INDEX(E392:E405,ROW()-ROW(D392)))</f>
        <v/>
      </c>
      <c r="E394" s="114" t="str">
        <f>IF(OR(D394="",C394="",C394&lt;=0,F394=""),"",TRIM(MID(D394,LEN(F394)+1+IF(MID(D394,LEN(F394)+1,1)=" ",1,0),99999)))</f>
        <v/>
      </c>
      <c r="F394" s="59" t="str">
        <f>IF(OR(G394="",G394=0,G394="0"),"",IF(LEN(G394)&lt;=C394,G394,IF(LEN(SUBSTITUTE(H394," ",""))=C394+1,LEFT(G394,C394),LEFT(G394,FIND("§",SUBSTITUTE(H394," ","§",LEN(H394)-LEN(SUBSTITUTE(H394," ",""))))-1))))</f>
        <v/>
      </c>
      <c r="G394" s="59" t="str">
        <f t="shared" si="13"/>
        <v/>
      </c>
      <c r="H394" s="59" t="str">
        <f>IF(OR(G394="",G394=0,G394="0"),"",LEFT(G394,C394+1))</f>
        <v/>
      </c>
      <c r="I394" s="59"/>
      <c r="J394" s="142"/>
      <c r="K394" s="117" t="str">
        <f>IF(LEN(TRIM(L394))&gt;0,MAX(K13:K393)+1,"")</f>
        <v/>
      </c>
      <c r="L394" s="146"/>
      <c r="M394" s="142"/>
      <c r="N394" s="243"/>
      <c r="X394" s="3">
        <v>1</v>
      </c>
    </row>
    <row r="395" spans="2:24" ht="15.75">
      <c r="B395" s="286"/>
      <c r="C395" s="70" t="str">
        <f>IF(UPPER(TRIM(C12))="X",C399,C393)</f>
        <v/>
      </c>
      <c r="D395" s="59" t="str" cm="1">
        <f t="array" ref="D395">IF(ROW()=ROW(D392),C395,INDEX(E392:E405,ROW()-ROW(D392)))</f>
        <v/>
      </c>
      <c r="E395" s="114" t="str">
        <f>IF(OR(D395="",C394="",C394&lt;=0,F395=""),"",TRIM(MID(D395,LEN(F395)+1+IF(MID(D395,LEN(F395)+1,1)=" ",1,0),99999)))</f>
        <v/>
      </c>
      <c r="F395" s="59" t="str">
        <f>IF(OR(G395="",G395=0,G395="0"),"",IF(LEN(G395)&lt;=C394,G395,IF(LEN(SUBSTITUTE(H395," ",""))=C394+1,LEFT(G395,C394),LEFT(G395,FIND("§",SUBSTITUTE(H395," ","§",LEN(H395)-LEN(SUBSTITUTE(H395," ",""))))-1))))</f>
        <v/>
      </c>
      <c r="G395" s="59" t="str">
        <f t="shared" si="13"/>
        <v/>
      </c>
      <c r="H395" s="59" t="str">
        <f>IF(OR(G395="",G395=0,G395="0"),"",LEFT(G395,C394+1))</f>
        <v/>
      </c>
      <c r="I395" s="59"/>
      <c r="J395" s="142"/>
      <c r="K395" s="117" t="str">
        <f>IF(LEN(TRIM(L395))&gt;0,MAX(K13:K394)+1,"")</f>
        <v/>
      </c>
      <c r="L395" s="146"/>
      <c r="M395" s="142"/>
      <c r="N395" s="243"/>
      <c r="X395" s="3">
        <v>1</v>
      </c>
    </row>
    <row r="396" spans="2:24" ht="15.75">
      <c r="B396" s="286"/>
      <c r="C396" s="123" t="str">
        <f>TRIM(SUBSTITUTE(SUBSTITUTE(SUBSTITUTE(SUBSTITUTE(SUBSTITUTE(SUBSTITUTE(SUBSTITUTE(SUBSTITUTE(SUBSTITUTE(SUBSTITUTE(C393,","," "),";"," "),":"," "),"!"," "),"?"," "),"…"," "),"»"," "),"«"," "),"/"," "),"."," "))</f>
        <v/>
      </c>
      <c r="D396" s="59" t="str" cm="1">
        <f t="array" ref="D396">IF(ROW()=ROW(D392),C395,INDEX(E392:E405,ROW()-ROW(D392)))</f>
        <v/>
      </c>
      <c r="E396" s="114" t="str">
        <f>IF(OR(D396="",C394="",C394&lt;=0,F396=""),"",TRIM(MID(D396,LEN(F396)+1+IF(MID(D396,LEN(F396)+1,1)=" ",1,0),99999)))</f>
        <v/>
      </c>
      <c r="F396" s="59" t="str">
        <f>IF(OR(G396="",G396=0,G396="0"),"",IF(LEN(G396)&lt;=C394,G396,IF(LEN(SUBSTITUTE(H396," ",""))=C394+1,LEFT(G396,C394),LEFT(G396,FIND("§",SUBSTITUTE(H396," ","§",LEN(H396)-LEN(SUBSTITUTE(H396," ",""))))-1))))</f>
        <v/>
      </c>
      <c r="G396" s="59" t="str">
        <f t="shared" si="13"/>
        <v/>
      </c>
      <c r="H396" s="59" t="str">
        <f>IF(OR(G396="",G396=0,G396="0"),"",LEFT(G396,C394+1))</f>
        <v/>
      </c>
      <c r="I396" s="59"/>
      <c r="J396" s="142"/>
      <c r="K396" s="117" t="str">
        <f>IF(LEN(TRIM(L396))&gt;0,MAX(K13:K395)+1,"")</f>
        <v/>
      </c>
      <c r="L396" s="146"/>
      <c r="M396" s="142"/>
      <c r="N396" s="243"/>
      <c r="X396" s="3">
        <v>1</v>
      </c>
    </row>
    <row r="397" spans="2:24" ht="15.75">
      <c r="B397" s="286"/>
      <c r="C397" s="59" t="str">
        <f>TRIM(SUBSTITUTE(SUBSTITUTE(SUBSTITUTE(SUBSTITUTE(SUBSTITUTE(SUBSTITUTE(SUBSTITUTE(SUBSTITUTE(C396,"("," "),")"," "),CHAR(34)," "),"-"," "),"_"," "),"&lt;"," "),"&gt;"," "),"="," "))</f>
        <v/>
      </c>
      <c r="D397" s="59" t="str" cm="1">
        <f t="array" ref="D397">IF(ROW()=ROW(D392),C395,INDEX(E392:E405,ROW()-ROW(D392)))</f>
        <v/>
      </c>
      <c r="E397" s="114" t="str">
        <f>IF(OR(D397="",C394="",C394&lt;=0,F397=""),"",TRIM(MID(D397,LEN(F397)+1+IF(MID(D397,LEN(F397)+1,1)=" ",1,0),99999)))</f>
        <v/>
      </c>
      <c r="F397" s="59" t="str">
        <f>IF(OR(G397="",G397=0,G397="0"),"",IF(LEN(G397)&lt;=C394,G397,IF(LEN(SUBSTITUTE(H397," ",""))=C394+1,LEFT(G397,C394),LEFT(G397,FIND("§",SUBSTITUTE(H397," ","§",LEN(H397)-LEN(SUBSTITUTE(H397," ",""))))-1))))</f>
        <v/>
      </c>
      <c r="G397" s="59" t="str">
        <f t="shared" si="13"/>
        <v/>
      </c>
      <c r="H397" s="59" t="str">
        <f>IF(OR(G397="",G397=0,G397="0"),"",LEFT(G397,C394+1))</f>
        <v/>
      </c>
      <c r="I397" s="59"/>
      <c r="J397" s="142"/>
      <c r="K397" s="117" t="str">
        <f>IF(LEN(TRIM(L397))&gt;0,MAX(K13:K396)+1,"")</f>
        <v/>
      </c>
      <c r="L397" s="146"/>
      <c r="M397" s="142"/>
      <c r="N397" s="243"/>
      <c r="X397" s="3">
        <v>1</v>
      </c>
    </row>
    <row r="398" spans="2:24" ht="15.75">
      <c r="B398" s="286"/>
      <c r="C398" s="70" t="str">
        <f>TRIM(SUBSTITUTE(SUBSTITUTE(SUBSTITUTE(SUBSTITUTE(C397,"►"," "),"▼"," "),"▲"," "),"◄"," "))</f>
        <v/>
      </c>
      <c r="D398" s="59" t="str" cm="1">
        <f t="array" ref="D398">IF(ROW()=ROW(D392),C395,INDEX(E392:E405,ROW()-ROW(D392)))</f>
        <v/>
      </c>
      <c r="E398" s="114" t="str">
        <f>IF(OR(D398="",C394="",C394&lt;=0,F398=""),"",TRIM(MID(D398,LEN(F398)+1+IF(MID(D398,LEN(F398)+1,1)=" ",1,0),99999)))</f>
        <v/>
      </c>
      <c r="F398" s="59" t="str">
        <f>IF(OR(G398="",G398=0,G398="0"),"",IF(LEN(G398)&lt;=C394,G398,IF(LEN(SUBSTITUTE(H398," ",""))=C394+1,LEFT(G398,C394),LEFT(G398,FIND("§",SUBSTITUTE(H398," ","§",LEN(H398)-LEN(SUBSTITUTE(H398," ",""))))-1))))</f>
        <v/>
      </c>
      <c r="G398" s="59" t="str">
        <f t="shared" ref="G398:G461" si="14">IF(OR(D398="",D398=0),"",TRIM(SUBSTITUTE(SUBSTITUTE(D398,CHAR(160)," "),CHAR(10)," ")))</f>
        <v/>
      </c>
      <c r="H398" s="59" t="str">
        <f>IF(OR(G398="",G398=0,G398="0"),"",LEFT(G398,C394+1))</f>
        <v/>
      </c>
      <c r="I398" s="59"/>
      <c r="J398" s="142"/>
      <c r="K398" s="117" t="str">
        <f>IF(LEN(TRIM(L398))&gt;0,MAX(K13:K397)+1,"")</f>
        <v/>
      </c>
      <c r="L398" s="146"/>
      <c r="M398" s="142"/>
      <c r="N398" s="243"/>
      <c r="X398" s="3">
        <v>1</v>
      </c>
    </row>
    <row r="399" spans="2:24" ht="15.75">
      <c r="B399" s="286"/>
      <c r="C399" s="70" t="str">
        <f>TRIM(SUBSTITUTE(SUBSTITUTE(C398,"“"," "),"”"," "))</f>
        <v/>
      </c>
      <c r="D399" s="59" t="str" cm="1">
        <f t="array" ref="D399">IF(ROW()=ROW(D392),C395,INDEX(E392:E405,ROW()-ROW(D392)))</f>
        <v/>
      </c>
      <c r="E399" s="114" t="str">
        <f>IF(OR(D399="",C394="",C394&lt;=0,F399=""),"",TRIM(MID(D399,LEN(F399)+1+IF(MID(D399,LEN(F399)+1,1)=" ",1,0),99999)))</f>
        <v/>
      </c>
      <c r="F399" s="59" t="str">
        <f>IF(OR(G399="",G399=0,G399="0"),"",IF(LEN(G399)&lt;=C394,G399,IF(LEN(SUBSTITUTE(H399," ",""))=C394+1,LEFT(G399,C394),LEFT(G399,FIND("§",SUBSTITUTE(H399," ","§",LEN(H399)-LEN(SUBSTITUTE(H399," ",""))))-1))))</f>
        <v/>
      </c>
      <c r="G399" s="59" t="str">
        <f t="shared" si="14"/>
        <v/>
      </c>
      <c r="H399" s="59" t="str">
        <f>IF(OR(G399="",G399=0,G399="0"),"",LEFT(G399,C394+1))</f>
        <v/>
      </c>
      <c r="I399" s="59"/>
      <c r="J399" s="142"/>
      <c r="K399" s="117" t="str">
        <f>IF(LEN(TRIM(L399))&gt;0,MAX(K13:K398)+1,"")</f>
        <v/>
      </c>
      <c r="L399" s="146"/>
      <c r="M399" s="142"/>
      <c r="N399" s="243"/>
      <c r="X399" s="3">
        <v>1</v>
      </c>
    </row>
    <row r="400" spans="2:24" ht="15.75">
      <c r="B400" s="286"/>
      <c r="C400" s="70"/>
      <c r="D400" s="59" t="str" cm="1">
        <f t="array" ref="D400">IF(ROW()=ROW(D392),C395,INDEX(E392:E405,ROW()-ROW(D392)))</f>
        <v/>
      </c>
      <c r="E400" s="114" t="str">
        <f>IF(OR(D400="",C394="",C394&lt;=0,F400=""),"",TRIM(MID(D400,LEN(F400)+1+IF(MID(D400,LEN(F400)+1,1)=" ",1,0),99999)))</f>
        <v/>
      </c>
      <c r="F400" s="59" t="str">
        <f>IF(OR(G400="",G400=0,G400="0"),"",IF(LEN(G400)&lt;=C394,G400,IF(LEN(SUBSTITUTE(H400," ",""))=C394+1,LEFT(G400,C394),LEFT(G400,FIND("§",SUBSTITUTE(H400," ","§",LEN(H400)-LEN(SUBSTITUTE(H400," ",""))))-1))))</f>
        <v/>
      </c>
      <c r="G400" s="59" t="str">
        <f t="shared" si="14"/>
        <v/>
      </c>
      <c r="H400" s="59" t="str">
        <f>IF(OR(G400="",G400=0,G400="0"),"",LEFT(G400,C394+1))</f>
        <v/>
      </c>
      <c r="I400" s="59"/>
      <c r="J400" s="142"/>
      <c r="K400" s="117" t="str">
        <f>IF(LEN(TRIM(L400))&gt;0,MAX(K13:K399)+1,"")</f>
        <v/>
      </c>
      <c r="L400" s="146"/>
      <c r="M400" s="142"/>
      <c r="N400" s="243"/>
      <c r="X400" s="3">
        <v>1</v>
      </c>
    </row>
    <row r="401" spans="2:24" ht="15.75">
      <c r="B401" s="286"/>
      <c r="C401" s="70"/>
      <c r="D401" s="59" t="str" cm="1">
        <f t="array" ref="D401">IF(ROW()=ROW(D392),C395,INDEX(E392:E405,ROW()-ROW(D392)))</f>
        <v/>
      </c>
      <c r="E401" s="114" t="str">
        <f>IF(OR(D401="",C394="",C394&lt;=0,F401=""),"",TRIM(MID(D401,LEN(F401)+1+IF(MID(D401,LEN(F401)+1,1)=" ",1,0),99999)))</f>
        <v/>
      </c>
      <c r="F401" s="59" t="str">
        <f>IF(OR(G401="",G401=0,G401="0"),"",IF(LEN(G401)&lt;=C394,G401,IF(LEN(SUBSTITUTE(H401," ",""))=C394+1,LEFT(G401,C394),LEFT(G401,FIND("§",SUBSTITUTE(H401," ","§",LEN(H401)-LEN(SUBSTITUTE(H401," ",""))))-1))))</f>
        <v/>
      </c>
      <c r="G401" s="59" t="str">
        <f t="shared" si="14"/>
        <v/>
      </c>
      <c r="H401" s="59" t="str">
        <f>IF(OR(G401="",G401=0,G401="0"),"",LEFT(G401,C394+1))</f>
        <v/>
      </c>
      <c r="I401" s="59"/>
      <c r="J401" s="142"/>
      <c r="K401" s="117" t="str">
        <f>IF(LEN(TRIM(L401))&gt;0,MAX(K13:K400)+1,"")</f>
        <v/>
      </c>
      <c r="L401" s="146"/>
      <c r="M401" s="142"/>
      <c r="N401" s="243"/>
      <c r="X401" s="3">
        <v>1</v>
      </c>
    </row>
    <row r="402" spans="2:24" ht="15.75">
      <c r="B402" s="286"/>
      <c r="C402" s="70"/>
      <c r="D402" s="59" t="str" cm="1">
        <f t="array" ref="D402">IF(ROW()=ROW(D392),C395,INDEX(E392:E405,ROW()-ROW(D392)))</f>
        <v/>
      </c>
      <c r="E402" s="114" t="str">
        <f>IF(OR(D402="",C394="",C394&lt;=0,F402=""),"",TRIM(MID(D402,LEN(F402)+1+IF(MID(D402,LEN(F402)+1,1)=" ",1,0),99999)))</f>
        <v/>
      </c>
      <c r="F402" s="59" t="str">
        <f>IF(OR(G402="",G402=0,G402="0"),"",IF(LEN(G402)&lt;=C394,G402,IF(LEN(SUBSTITUTE(H402," ",""))=C394+1,LEFT(G402,C394),LEFT(G402,FIND("§",SUBSTITUTE(H402," ","§",LEN(H402)-LEN(SUBSTITUTE(H402," ",""))))-1))))</f>
        <v/>
      </c>
      <c r="G402" s="59" t="str">
        <f t="shared" si="14"/>
        <v/>
      </c>
      <c r="H402" s="59" t="str">
        <f>IF(OR(G402="",G402=0,G402="0"),"",LEFT(G402,C394+1))</f>
        <v/>
      </c>
      <c r="I402" s="59"/>
      <c r="J402" s="142"/>
      <c r="K402" s="117" t="str">
        <f>IF(LEN(TRIM(L402))&gt;0,MAX(K13:K401)+1,"")</f>
        <v/>
      </c>
      <c r="L402" s="146"/>
      <c r="M402" s="142"/>
      <c r="N402" s="243"/>
      <c r="X402" s="3">
        <v>1</v>
      </c>
    </row>
    <row r="403" spans="2:24" ht="15.75">
      <c r="B403" s="286"/>
      <c r="C403" s="70"/>
      <c r="D403" s="59" t="str" cm="1">
        <f t="array" ref="D403">IF(ROW()=ROW(D392),C395,INDEX(E392:E405,ROW()-ROW(D392)))</f>
        <v/>
      </c>
      <c r="E403" s="114" t="str">
        <f>IF(OR(D403="",C394="",C394&lt;=0,F403=""),"",TRIM(MID(D403,LEN(F403)+1+IF(MID(D403,LEN(F403)+1,1)=" ",1,0),99999)))</f>
        <v/>
      </c>
      <c r="F403" s="59" t="str">
        <f>IF(OR(G403="",G403=0,G403="0"),"",IF(LEN(G403)&lt;=C394,G403,IF(LEN(SUBSTITUTE(H403," ",""))=C394+1,LEFT(G403,C394),LEFT(G403,FIND("§",SUBSTITUTE(H403," ","§",LEN(H403)-LEN(SUBSTITUTE(H403," ",""))))-1))))</f>
        <v/>
      </c>
      <c r="G403" s="59" t="str">
        <f t="shared" si="14"/>
        <v/>
      </c>
      <c r="H403" s="59" t="str">
        <f>IF(OR(G403="",G403=0,G403="0"),"",LEFT(G403,C394+1))</f>
        <v/>
      </c>
      <c r="I403" s="59"/>
      <c r="J403" s="142"/>
      <c r="K403" s="117" t="str">
        <f>IF(LEN(TRIM(L403))&gt;0,MAX(K13:K402)+1,"")</f>
        <v/>
      </c>
      <c r="L403" s="146"/>
      <c r="M403" s="142"/>
      <c r="N403" s="243"/>
      <c r="X403" s="3">
        <v>1</v>
      </c>
    </row>
    <row r="404" spans="2:24" ht="15.75">
      <c r="B404" s="286"/>
      <c r="C404" s="70"/>
      <c r="D404" s="59" t="str" cm="1">
        <f t="array" ref="D404">IF(ROW()=ROW(D392),C395,INDEX(E392:E405,ROW()-ROW(D392)))</f>
        <v/>
      </c>
      <c r="E404" s="114" t="str">
        <f>IF(OR(D404="",C394="",C394&lt;=0,F404=""),"",TRIM(MID(D404,LEN(F404)+1+IF(MID(D404,LEN(F404)+1,1)=" ",1,0),99999)))</f>
        <v/>
      </c>
      <c r="F404" s="59" t="str">
        <f>IF(OR(G404="",G404=0,G404="0"),"",IF(LEN(G404)&lt;=C394,G404,IF(LEN(SUBSTITUTE(H404," ",""))=C394+1,LEFT(G404,C394),LEFT(G404,FIND("§",SUBSTITUTE(H404," ","§",LEN(H404)-LEN(SUBSTITUTE(H404," ",""))))-1))))</f>
        <v/>
      </c>
      <c r="G404" s="59" t="str">
        <f t="shared" si="14"/>
        <v/>
      </c>
      <c r="H404" s="59" t="str">
        <f>IF(OR(G404="",G404=0,G404="0"),"",LEFT(G404,C394+1))</f>
        <v/>
      </c>
      <c r="I404" s="59"/>
      <c r="J404" s="142"/>
      <c r="K404" s="117" t="str">
        <f>IF(LEN(TRIM(L404))&gt;0,MAX(K13:K403)+1,"")</f>
        <v/>
      </c>
      <c r="L404" s="146"/>
      <c r="M404" s="142"/>
      <c r="N404" s="243"/>
      <c r="X404" s="3">
        <v>1</v>
      </c>
    </row>
    <row r="405" spans="2:24" ht="15.75">
      <c r="B405" s="286"/>
      <c r="C405" s="70"/>
      <c r="D405" s="59" t="str" cm="1">
        <f t="array" ref="D405">IF(ROW()=ROW(D392),C395,INDEX(E392:E405,ROW()-ROW(D392)))</f>
        <v/>
      </c>
      <c r="E405" s="114" t="str">
        <f>IF(OR(D405="",C394="",C394&lt;=0,F405=""),"",TRIM(MID(D405,LEN(F405)+1+IF(MID(D405,LEN(F405)+1,1)=" ",1,0),99999)))</f>
        <v/>
      </c>
      <c r="F405" s="59" t="str">
        <f>IF(OR(G405="",G405=0,G405="0"),"",IF(LEN(G405)&lt;=C394,G405,IF(LEN(SUBSTITUTE(H405," ",""))=C394+1,LEFT(G405,C394),LEFT(G405,FIND("§",SUBSTITUTE(H405," ","§",LEN(H405)-LEN(SUBSTITUTE(H405," ",""))))-1))))</f>
        <v/>
      </c>
      <c r="G405" s="59" t="str">
        <f t="shared" si="14"/>
        <v/>
      </c>
      <c r="H405" s="59" t="str">
        <f>IF(OR(G405="",G405=0,G405="0"),"",LEFT(G405,C394+1))</f>
        <v/>
      </c>
      <c r="I405" s="59"/>
      <c r="J405" s="142"/>
      <c r="K405" s="117" t="str">
        <f>IF(LEN(TRIM(L405))&gt;0,MAX(K13:K404)+1,"")</f>
        <v/>
      </c>
      <c r="L405" s="146"/>
      <c r="M405" s="142"/>
      <c r="N405" s="243"/>
      <c r="X405" s="3">
        <v>1</v>
      </c>
    </row>
    <row r="406" spans="2:24" ht="15.75">
      <c r="B406" s="286"/>
      <c r="C406" s="113" t="str">
        <f>IF(TRIM(SUBSTITUTE(J42,CHAR(160),""))="","",J42)</f>
        <v/>
      </c>
      <c r="D406" s="59" t="str" cm="1">
        <f t="array" ref="D406">IF(ROW()=ROW(D406),C409,INDEX(E406:E419,ROW()-ROW(D406)))</f>
        <v/>
      </c>
      <c r="E406" s="114" t="str">
        <f>IF(OR(D406="",C408="",C408&lt;=0,F406=""),"",TRIM(MID(D406,LEN(F406)+1+IF(MID(D406,LEN(F406)+1,1)=" ",1,0),99999)))</f>
        <v/>
      </c>
      <c r="F406" s="59" t="str">
        <f>IF(OR(G406="",G406=0,G406="0"),"",IF(LEN(G406)&lt;=C408,G406,IF(LEN(SUBSTITUTE(H406," ",""))=C408+1,LEFT(G406,C408),LEFT(G406,FIND("§",SUBSTITUTE(H406," ","§",LEN(H406)-LEN(SUBSTITUTE(H406," ",""))))-1))))</f>
        <v/>
      </c>
      <c r="G406" s="59" t="str">
        <f t="shared" si="14"/>
        <v/>
      </c>
      <c r="H406" s="59" t="str">
        <f>IF(OR(G406="",G406=0,G406="0"),"",LEFT(G406,C408+1))</f>
        <v/>
      </c>
      <c r="I406" s="59"/>
      <c r="J406" s="142"/>
      <c r="K406" s="117" t="str">
        <f>IF(LEN(TRIM(L406))&gt;0,MAX(K13:K405)+1,"")</f>
        <v/>
      </c>
      <c r="L406" s="146"/>
      <c r="M406" s="142"/>
      <c r="N406" s="243"/>
      <c r="X406" s="3">
        <v>1</v>
      </c>
    </row>
    <row r="407" spans="2:24" ht="15.75">
      <c r="B407" s="286"/>
      <c r="C407" s="70" t="str">
        <f>TRIM(SUBSTITUTE(SUBSTITUTE(SUBSTITUTE(SUBSTITUTE(SUBSTITUTE(SUBSTITUTE(SUBSTITUTE(SUBSTITUTE(SUBSTITUTE(CLEAN(IF(OR(LEFT(C406,1)="-",LEFT(C406,1)="="),MID(C406,2,99999),C406)),"—","-"),"–","-"),CHAR(160)," "),CHAR(9)," "),CHAR(13)," "),CHAR(10)," ")," "," ")," "," ")," "," "))</f>
        <v/>
      </c>
      <c r="D407" s="59" t="str" cm="1">
        <f t="array" ref="D407">IF(ROW()=ROW(D406),C409,INDEX(E406:E419,ROW()-ROW(D406)))</f>
        <v/>
      </c>
      <c r="E407" s="114" t="str">
        <f>IF(OR(D407="",C408="",C408&lt;=0,F407=""),"",TRIM(MID(D407,LEN(F407)+1+IF(MID(D407,LEN(F407)+1,1)=" ",1,0),99999)))</f>
        <v/>
      </c>
      <c r="F407" s="59" t="str">
        <f>IF(OR(G407="",G407=0,G407="0"),"",IF(LEN(G407)&lt;=C408,G407,IF(LEN(SUBSTITUTE(H407," ",""))=C408+1,LEFT(G407,C408),LEFT(G407,FIND("§",SUBSTITUTE(H407," ","§",LEN(H407)-LEN(SUBSTITUTE(H407," ",""))))-1))))</f>
        <v/>
      </c>
      <c r="G407" s="59" t="str">
        <f t="shared" si="14"/>
        <v/>
      </c>
      <c r="H407" s="59" t="str">
        <f>IF(OR(G407="",G407=0,G407="0"),"",LEFT(G407,C408+1))</f>
        <v/>
      </c>
      <c r="I407" s="59"/>
      <c r="J407" s="142"/>
      <c r="K407" s="117" t="str">
        <f>IF(LEN(TRIM(L407))&gt;0,MAX(K13:K406)+1,"")</f>
        <v/>
      </c>
      <c r="L407" s="146"/>
      <c r="M407" s="142"/>
      <c r="N407" s="243"/>
      <c r="X407" s="3">
        <v>1</v>
      </c>
    </row>
    <row r="408" spans="2:24" ht="15.75">
      <c r="B408" s="286"/>
      <c r="C408" s="121">
        <f>C11</f>
        <v>120</v>
      </c>
      <c r="D408" s="59" t="str" cm="1">
        <f t="array" ref="D408">IF(ROW()=ROW(D406),C409,INDEX(E406:E419,ROW()-ROW(D406)))</f>
        <v/>
      </c>
      <c r="E408" s="114" t="str">
        <f>IF(OR(D408="",C408="",C408&lt;=0,F408=""),"",TRIM(MID(D408,LEN(F408)+1+IF(MID(D408,LEN(F408)+1,1)=" ",1,0),99999)))</f>
        <v/>
      </c>
      <c r="F408" s="59" t="str">
        <f>IF(OR(G408="",G408=0,G408="0"),"",IF(LEN(G408)&lt;=C408,G408,IF(LEN(SUBSTITUTE(H408," ",""))=C408+1,LEFT(G408,C408),LEFT(G408,FIND("§",SUBSTITUTE(H408," ","§",LEN(H408)-LEN(SUBSTITUTE(H408," ",""))))-1))))</f>
        <v/>
      </c>
      <c r="G408" s="59" t="str">
        <f t="shared" si="14"/>
        <v/>
      </c>
      <c r="H408" s="59" t="str">
        <f>IF(OR(G408="",G408=0,G408="0"),"",LEFT(G408,C408+1))</f>
        <v/>
      </c>
      <c r="I408" s="59"/>
      <c r="J408" s="142"/>
      <c r="K408" s="117" t="str">
        <f>IF(LEN(TRIM(L408))&gt;0,MAX(K13:K407)+1,"")</f>
        <v/>
      </c>
      <c r="L408" s="146"/>
      <c r="M408" s="142"/>
      <c r="N408" s="243"/>
      <c r="X408" s="3">
        <v>1</v>
      </c>
    </row>
    <row r="409" spans="2:24" ht="15.75">
      <c r="B409" s="286"/>
      <c r="C409" s="70" t="str">
        <f>IF(UPPER(TRIM(C12))="X",C413,C407)</f>
        <v/>
      </c>
      <c r="D409" s="59" t="str" cm="1">
        <f t="array" ref="D409">IF(ROW()=ROW(D406),C409,INDEX(E406:E419,ROW()-ROW(D406)))</f>
        <v/>
      </c>
      <c r="E409" s="114" t="str">
        <f>IF(OR(D409="",C408="",C408&lt;=0,F409=""),"",TRIM(MID(D409,LEN(F409)+1+IF(MID(D409,LEN(F409)+1,1)=" ",1,0),99999)))</f>
        <v/>
      </c>
      <c r="F409" s="59" t="str">
        <f>IF(OR(G409="",G409=0,G409="0"),"",IF(LEN(G409)&lt;=C408,G409,IF(LEN(SUBSTITUTE(H409," ",""))=C408+1,LEFT(G409,C408),LEFT(G409,FIND("§",SUBSTITUTE(H409," ","§",LEN(H409)-LEN(SUBSTITUTE(H409," ",""))))-1))))</f>
        <v/>
      </c>
      <c r="G409" s="59" t="str">
        <f t="shared" si="14"/>
        <v/>
      </c>
      <c r="H409" s="59" t="str">
        <f>IF(OR(G409="",G409=0,G409="0"),"",LEFT(G409,C408+1))</f>
        <v/>
      </c>
      <c r="I409" s="59"/>
      <c r="J409" s="142"/>
      <c r="K409" s="117" t="str">
        <f>IF(LEN(TRIM(L409))&gt;0,MAX(K13:K408)+1,"")</f>
        <v/>
      </c>
      <c r="L409" s="146"/>
      <c r="M409" s="142"/>
      <c r="N409" s="243"/>
      <c r="X409" s="3">
        <v>1</v>
      </c>
    </row>
    <row r="410" spans="2:24" ht="15.75">
      <c r="B410" s="286"/>
      <c r="C410" s="123" t="str">
        <f>TRIM(SUBSTITUTE(SUBSTITUTE(SUBSTITUTE(SUBSTITUTE(SUBSTITUTE(SUBSTITUTE(SUBSTITUTE(SUBSTITUTE(SUBSTITUTE(SUBSTITUTE(C407,","," "),";"," "),":"," "),"!"," "),"?"," "),"…"," "),"»"," "),"«"," "),"/"," "),"."," "))</f>
        <v/>
      </c>
      <c r="D410" s="59" t="str" cm="1">
        <f t="array" ref="D410">IF(ROW()=ROW(D406),C409,INDEX(E406:E419,ROW()-ROW(D406)))</f>
        <v/>
      </c>
      <c r="E410" s="114" t="str">
        <f>IF(OR(D410="",C408="",C408&lt;=0,F410=""),"",TRIM(MID(D410,LEN(F410)+1+IF(MID(D410,LEN(F410)+1,1)=" ",1,0),99999)))</f>
        <v/>
      </c>
      <c r="F410" s="59" t="str">
        <f>IF(OR(G410="",G410=0,G410="0"),"",IF(LEN(G410)&lt;=C408,G410,IF(LEN(SUBSTITUTE(H410," ",""))=C408+1,LEFT(G410,C408),LEFT(G410,FIND("§",SUBSTITUTE(H410," ","§",LEN(H410)-LEN(SUBSTITUTE(H410," ",""))))-1))))</f>
        <v/>
      </c>
      <c r="G410" s="59" t="str">
        <f t="shared" si="14"/>
        <v/>
      </c>
      <c r="H410" s="59" t="str">
        <f>IF(OR(G410="",G410=0,G410="0"),"",LEFT(G410,C408+1))</f>
        <v/>
      </c>
      <c r="I410" s="59"/>
      <c r="J410" s="142"/>
      <c r="K410" s="117" t="str">
        <f>IF(LEN(TRIM(L410))&gt;0,MAX(K13:K409)+1,"")</f>
        <v/>
      </c>
      <c r="L410" s="146"/>
      <c r="M410" s="142"/>
      <c r="N410" s="243"/>
      <c r="X410" s="3">
        <v>1</v>
      </c>
    </row>
    <row r="411" spans="2:24" ht="15.75">
      <c r="B411" s="286"/>
      <c r="C411" s="59" t="str">
        <f>TRIM(SUBSTITUTE(SUBSTITUTE(SUBSTITUTE(SUBSTITUTE(SUBSTITUTE(SUBSTITUTE(SUBSTITUTE(SUBSTITUTE(C410,"("," "),")"," "),CHAR(34)," "),"-"," "),"_"," "),"&lt;"," "),"&gt;"," "),"="," "))</f>
        <v/>
      </c>
      <c r="D411" s="59" t="str" cm="1">
        <f t="array" ref="D411">IF(ROW()=ROW(D406),C409,INDEX(E406:E419,ROW()-ROW(D406)))</f>
        <v/>
      </c>
      <c r="E411" s="114" t="str">
        <f>IF(OR(D411="",C408="",C408&lt;=0,F411=""),"",TRIM(MID(D411,LEN(F411)+1+IF(MID(D411,LEN(F411)+1,1)=" ",1,0),99999)))</f>
        <v/>
      </c>
      <c r="F411" s="59" t="str">
        <f>IF(OR(G411="",G411=0,G411="0"),"",IF(LEN(G411)&lt;=C408,G411,IF(LEN(SUBSTITUTE(H411," ",""))=C408+1,LEFT(G411,C408),LEFT(G411,FIND("§",SUBSTITUTE(H411," ","§",LEN(H411)-LEN(SUBSTITUTE(H411," ",""))))-1))))</f>
        <v/>
      </c>
      <c r="G411" s="59" t="str">
        <f t="shared" si="14"/>
        <v/>
      </c>
      <c r="H411" s="59" t="str">
        <f>IF(OR(G411="",G411=0,G411="0"),"",LEFT(G411,C408+1))</f>
        <v/>
      </c>
      <c r="I411" s="59"/>
      <c r="J411" s="142"/>
      <c r="K411" s="117" t="str">
        <f>IF(LEN(TRIM(L411))&gt;0,MAX(K13:K410)+1,"")</f>
        <v/>
      </c>
      <c r="L411" s="146"/>
      <c r="M411" s="142"/>
      <c r="N411" s="243"/>
      <c r="X411" s="3">
        <v>1</v>
      </c>
    </row>
    <row r="412" spans="2:24" ht="15.75">
      <c r="B412" s="286"/>
      <c r="C412" s="70" t="str">
        <f>TRIM(SUBSTITUTE(SUBSTITUTE(SUBSTITUTE(SUBSTITUTE(C411,"►"," "),"▼"," "),"▲"," "),"◄"," "))</f>
        <v/>
      </c>
      <c r="D412" s="59" t="str" cm="1">
        <f t="array" ref="D412">IF(ROW()=ROW(D406),C409,INDEX(E406:E419,ROW()-ROW(D406)))</f>
        <v/>
      </c>
      <c r="E412" s="114" t="str">
        <f>IF(OR(D412="",C408="",C408&lt;=0,F412=""),"",TRIM(MID(D412,LEN(F412)+1+IF(MID(D412,LEN(F412)+1,1)=" ",1,0),99999)))</f>
        <v/>
      </c>
      <c r="F412" s="59" t="str">
        <f>IF(OR(G412="",G412=0,G412="0"),"",IF(LEN(G412)&lt;=C408,G412,IF(LEN(SUBSTITUTE(H412," ",""))=C408+1,LEFT(G412,C408),LEFT(G412,FIND("§",SUBSTITUTE(H412," ","§",LEN(H412)-LEN(SUBSTITUTE(H412," ",""))))-1))))</f>
        <v/>
      </c>
      <c r="G412" s="59" t="str">
        <f t="shared" si="14"/>
        <v/>
      </c>
      <c r="H412" s="59" t="str">
        <f>IF(OR(G412="",G412=0,G412="0"),"",LEFT(G412,C408+1))</f>
        <v/>
      </c>
      <c r="I412" s="59"/>
      <c r="J412" s="142"/>
      <c r="K412" s="117" t="str">
        <f>IF(LEN(TRIM(L412))&gt;0,MAX(K13:K411)+1,"")</f>
        <v/>
      </c>
      <c r="L412" s="146"/>
      <c r="M412" s="142"/>
      <c r="N412" s="243"/>
      <c r="X412" s="3">
        <v>1</v>
      </c>
    </row>
    <row r="413" spans="2:24" ht="15.75">
      <c r="B413" s="286"/>
      <c r="C413" s="70" t="str">
        <f>TRIM(SUBSTITUTE(SUBSTITUTE(C412,"“"," "),"”"," "))</f>
        <v/>
      </c>
      <c r="D413" s="59" t="str" cm="1">
        <f t="array" ref="D413">IF(ROW()=ROW(D406),C409,INDEX(E406:E419,ROW()-ROW(D406)))</f>
        <v/>
      </c>
      <c r="E413" s="114" t="str">
        <f>IF(OR(D413="",C408="",C408&lt;=0,F413=""),"",TRIM(MID(D413,LEN(F413)+1+IF(MID(D413,LEN(F413)+1,1)=" ",1,0),99999)))</f>
        <v/>
      </c>
      <c r="F413" s="59" t="str">
        <f>IF(OR(G413="",G413=0,G413="0"),"",IF(LEN(G413)&lt;=C408,G413,IF(LEN(SUBSTITUTE(H413," ",""))=C408+1,LEFT(G413,C408),LEFT(G413,FIND("§",SUBSTITUTE(H413," ","§",LEN(H413)-LEN(SUBSTITUTE(H413," ",""))))-1))))</f>
        <v/>
      </c>
      <c r="G413" s="59" t="str">
        <f t="shared" si="14"/>
        <v/>
      </c>
      <c r="H413" s="59" t="str">
        <f>IF(OR(G413="",G413=0,G413="0"),"",LEFT(G413,C408+1))</f>
        <v/>
      </c>
      <c r="I413" s="59"/>
      <c r="J413" s="142"/>
      <c r="K413" s="117" t="str">
        <f>IF(LEN(TRIM(L413))&gt;0,MAX(K13:K412)+1,"")</f>
        <v/>
      </c>
      <c r="L413" s="146"/>
      <c r="M413" s="142"/>
      <c r="N413" s="243"/>
      <c r="X413" s="3">
        <v>1</v>
      </c>
    </row>
    <row r="414" spans="2:24" ht="15.75">
      <c r="B414" s="286"/>
      <c r="C414" s="70"/>
      <c r="D414" s="59" t="str" cm="1">
        <f t="array" ref="D414">IF(ROW()=ROW(D406),C409,INDEX(E406:E419,ROW()-ROW(D406)))</f>
        <v/>
      </c>
      <c r="E414" s="114" t="str">
        <f>IF(OR(D414="",C408="",C408&lt;=0,F414=""),"",TRIM(MID(D414,LEN(F414)+1+IF(MID(D414,LEN(F414)+1,1)=" ",1,0),99999)))</f>
        <v/>
      </c>
      <c r="F414" s="59" t="str">
        <f>IF(OR(G414="",G414=0,G414="0"),"",IF(LEN(G414)&lt;=C408,G414,IF(LEN(SUBSTITUTE(H414," ",""))=C408+1,LEFT(G414,C408),LEFT(G414,FIND("§",SUBSTITUTE(H414," ","§",LEN(H414)-LEN(SUBSTITUTE(H414," ",""))))-1))))</f>
        <v/>
      </c>
      <c r="G414" s="59" t="str">
        <f t="shared" si="14"/>
        <v/>
      </c>
      <c r="H414" s="59" t="str">
        <f>IF(OR(G414="",G414=0,G414="0"),"",LEFT(G414,C408+1))</f>
        <v/>
      </c>
      <c r="I414" s="59"/>
      <c r="J414" s="142"/>
      <c r="K414" s="117" t="str">
        <f>IF(LEN(TRIM(L414))&gt;0,MAX(K13:K413)+1,"")</f>
        <v/>
      </c>
      <c r="L414" s="146"/>
      <c r="M414" s="142"/>
      <c r="N414" s="243"/>
      <c r="X414" s="3">
        <v>1</v>
      </c>
    </row>
    <row r="415" spans="2:24" ht="15.75">
      <c r="B415" s="286"/>
      <c r="C415" s="70"/>
      <c r="D415" s="59" t="str" cm="1">
        <f t="array" ref="D415">IF(ROW()=ROW(D406),C409,INDEX(E406:E419,ROW()-ROW(D406)))</f>
        <v/>
      </c>
      <c r="E415" s="114" t="str">
        <f>IF(OR(D415="",C408="",C408&lt;=0,F415=""),"",TRIM(MID(D415,LEN(F415)+1+IF(MID(D415,LEN(F415)+1,1)=" ",1,0),99999)))</f>
        <v/>
      </c>
      <c r="F415" s="59" t="str">
        <f>IF(OR(G415="",G415=0,G415="0"),"",IF(LEN(G415)&lt;=C408,G415,IF(LEN(SUBSTITUTE(H415," ",""))=C408+1,LEFT(G415,C408),LEFT(G415,FIND("§",SUBSTITUTE(H415," ","§",LEN(H415)-LEN(SUBSTITUTE(H415," ",""))))-1))))</f>
        <v/>
      </c>
      <c r="G415" s="59" t="str">
        <f t="shared" si="14"/>
        <v/>
      </c>
      <c r="H415" s="59" t="str">
        <f>IF(OR(G415="",G415=0,G415="0"),"",LEFT(G415,C408+1))</f>
        <v/>
      </c>
      <c r="I415" s="59"/>
      <c r="J415" s="142"/>
      <c r="K415" s="117" t="str">
        <f>IF(LEN(TRIM(L415))&gt;0,MAX(K13:K414)+1,"")</f>
        <v/>
      </c>
      <c r="L415" s="146"/>
      <c r="M415" s="142"/>
      <c r="N415" s="243"/>
      <c r="X415" s="3">
        <v>1</v>
      </c>
    </row>
    <row r="416" spans="2:24" ht="15.75">
      <c r="B416" s="286"/>
      <c r="C416" s="70"/>
      <c r="D416" s="59" t="str" cm="1">
        <f t="array" ref="D416">IF(ROW()=ROW(D406),C409,INDEX(E406:E419,ROW()-ROW(D406)))</f>
        <v/>
      </c>
      <c r="E416" s="114" t="str">
        <f>IF(OR(D416="",C408="",C408&lt;=0,F416=""),"",TRIM(MID(D416,LEN(F416)+1+IF(MID(D416,LEN(F416)+1,1)=" ",1,0),99999)))</f>
        <v/>
      </c>
      <c r="F416" s="59" t="str">
        <f>IF(OR(G416="",G416=0,G416="0"),"",IF(LEN(G416)&lt;=C408,G416,IF(LEN(SUBSTITUTE(H416," ",""))=C408+1,LEFT(G416,C408),LEFT(G416,FIND("§",SUBSTITUTE(H416," ","§",LEN(H416)-LEN(SUBSTITUTE(H416," ",""))))-1))))</f>
        <v/>
      </c>
      <c r="G416" s="59" t="str">
        <f t="shared" si="14"/>
        <v/>
      </c>
      <c r="H416" s="59" t="str">
        <f>IF(OR(G416="",G416=0,G416="0"),"",LEFT(G416,C408+1))</f>
        <v/>
      </c>
      <c r="I416" s="59"/>
      <c r="J416" s="142"/>
      <c r="K416" s="117" t="str">
        <f>IF(LEN(TRIM(L416))&gt;0,MAX(K13:K415)+1,"")</f>
        <v/>
      </c>
      <c r="L416" s="146"/>
      <c r="M416" s="142"/>
      <c r="N416" s="243"/>
      <c r="X416" s="3">
        <v>1</v>
      </c>
    </row>
    <row r="417" spans="2:24" ht="15.75">
      <c r="B417" s="286"/>
      <c r="C417" s="70"/>
      <c r="D417" s="59" t="str" cm="1">
        <f t="array" ref="D417">IF(ROW()=ROW(D406),C409,INDEX(E406:E419,ROW()-ROW(D406)))</f>
        <v/>
      </c>
      <c r="E417" s="114" t="str">
        <f>IF(OR(D417="",C408="",C408&lt;=0,F417=""),"",TRIM(MID(D417,LEN(F417)+1+IF(MID(D417,LEN(F417)+1,1)=" ",1,0),99999)))</f>
        <v/>
      </c>
      <c r="F417" s="59" t="str">
        <f>IF(OR(G417="",G417=0,G417="0"),"",IF(LEN(G417)&lt;=C408,G417,IF(LEN(SUBSTITUTE(H417," ",""))=C408+1,LEFT(G417,C408),LEFT(G417,FIND("§",SUBSTITUTE(H417," ","§",LEN(H417)-LEN(SUBSTITUTE(H417," ",""))))-1))))</f>
        <v/>
      </c>
      <c r="G417" s="59" t="str">
        <f t="shared" si="14"/>
        <v/>
      </c>
      <c r="H417" s="59" t="str">
        <f>IF(OR(G417="",G417=0,G417="0"),"",LEFT(G417,C408+1))</f>
        <v/>
      </c>
      <c r="I417" s="59"/>
      <c r="J417" s="142"/>
      <c r="K417" s="117" t="str">
        <f>IF(LEN(TRIM(L417))&gt;0,MAX(K13:K416)+1,"")</f>
        <v/>
      </c>
      <c r="L417" s="146"/>
      <c r="M417" s="142"/>
      <c r="N417" s="243"/>
      <c r="X417" s="3">
        <v>1</v>
      </c>
    </row>
    <row r="418" spans="2:24" ht="15.75">
      <c r="B418" s="286"/>
      <c r="C418" s="70"/>
      <c r="D418" s="59" t="str" cm="1">
        <f t="array" ref="D418">IF(ROW()=ROW(D406),C409,INDEX(E406:E419,ROW()-ROW(D406)))</f>
        <v/>
      </c>
      <c r="E418" s="114" t="str">
        <f>IF(OR(D418="",C408="",C408&lt;=0,F418=""),"",TRIM(MID(D418,LEN(F418)+1+IF(MID(D418,LEN(F418)+1,1)=" ",1,0),99999)))</f>
        <v/>
      </c>
      <c r="F418" s="59" t="str">
        <f>IF(OR(G418="",G418=0,G418="0"),"",IF(LEN(G418)&lt;=C408,G418,IF(LEN(SUBSTITUTE(H418," ",""))=C408+1,LEFT(G418,C408),LEFT(G418,FIND("§",SUBSTITUTE(H418," ","§",LEN(H418)-LEN(SUBSTITUTE(H418," ",""))))-1))))</f>
        <v/>
      </c>
      <c r="G418" s="59" t="str">
        <f t="shared" si="14"/>
        <v/>
      </c>
      <c r="H418" s="59" t="str">
        <f>IF(OR(G418="",G418=0,G418="0"),"",LEFT(G418,C408+1))</f>
        <v/>
      </c>
      <c r="I418" s="59"/>
      <c r="J418" s="142"/>
      <c r="K418" s="117" t="str">
        <f>IF(LEN(TRIM(L418))&gt;0,MAX(K13:K417)+1,"")</f>
        <v/>
      </c>
      <c r="L418" s="146"/>
      <c r="M418" s="142"/>
      <c r="N418" s="243"/>
      <c r="X418" s="3">
        <v>1</v>
      </c>
    </row>
    <row r="419" spans="2:24" ht="15.75">
      <c r="B419" s="286"/>
      <c r="C419" s="70"/>
      <c r="D419" s="59" t="str" cm="1">
        <f t="array" ref="D419">IF(ROW()=ROW(D406),C409,INDEX(E406:E419,ROW()-ROW(D406)))</f>
        <v/>
      </c>
      <c r="E419" s="114" t="str">
        <f>IF(OR(D419="",C408="",C408&lt;=0,F419=""),"",TRIM(MID(D419,LEN(F419)+1+IF(MID(D419,LEN(F419)+1,1)=" ",1,0),99999)))</f>
        <v/>
      </c>
      <c r="F419" s="59" t="str">
        <f>IF(OR(G419="",G419=0,G419="0"),"",IF(LEN(G419)&lt;=C408,G419,IF(LEN(SUBSTITUTE(H419," ",""))=C408+1,LEFT(G419,C408),LEFT(G419,FIND("§",SUBSTITUTE(H419," ","§",LEN(H419)-LEN(SUBSTITUTE(H419," ",""))))-1))))</f>
        <v/>
      </c>
      <c r="G419" s="59" t="str">
        <f t="shared" si="14"/>
        <v/>
      </c>
      <c r="H419" s="59" t="str">
        <f>IF(OR(G419="",G419=0,G419="0"),"",LEFT(G419,C408+1))</f>
        <v/>
      </c>
      <c r="I419" s="59"/>
      <c r="J419" s="142"/>
      <c r="K419" s="117" t="str">
        <f>IF(LEN(TRIM(L419))&gt;0,MAX(K13:K418)+1,"")</f>
        <v/>
      </c>
      <c r="L419" s="146"/>
      <c r="M419" s="142"/>
      <c r="N419" s="243"/>
      <c r="X419" s="3">
        <v>1</v>
      </c>
    </row>
    <row r="420" spans="2:24" ht="15.75">
      <c r="B420" s="286"/>
      <c r="C420" s="113" t="str">
        <f>IF(TRIM(SUBSTITUTE(J43,CHAR(160),""))="","",J43)</f>
        <v/>
      </c>
      <c r="D420" s="59" t="str" cm="1">
        <f t="array" ref="D420">IF(ROW()=ROW(D420),C423,INDEX(E420:E433,ROW()-ROW(D420)))</f>
        <v/>
      </c>
      <c r="E420" s="114" t="str">
        <f>IF(OR(D420="",C422="",C422&lt;=0,F420=""),"",TRIM(MID(D420,LEN(F420)+1+IF(MID(D420,LEN(F420)+1,1)=" ",1,0),99999)))</f>
        <v/>
      </c>
      <c r="F420" s="59" t="str">
        <f>IF(OR(G420="",G420=0,G420="0"),"",IF(LEN(G420)&lt;=C422,G420,IF(LEN(SUBSTITUTE(H420," ",""))=C422+1,LEFT(G420,C422),LEFT(G420,FIND("§",SUBSTITUTE(H420," ","§",LEN(H420)-LEN(SUBSTITUTE(H420," ",""))))-1))))</f>
        <v/>
      </c>
      <c r="G420" s="59" t="str">
        <f t="shared" si="14"/>
        <v/>
      </c>
      <c r="H420" s="59" t="str">
        <f>IF(OR(G420="",G420=0,G420="0"),"",LEFT(G420,C422+1))</f>
        <v/>
      </c>
      <c r="I420" s="59"/>
      <c r="J420" s="142"/>
      <c r="K420" s="117" t="str">
        <f>IF(LEN(TRIM(L420))&gt;0,MAX(K13:K419)+1,"")</f>
        <v/>
      </c>
      <c r="L420" s="146"/>
      <c r="M420" s="142"/>
      <c r="N420" s="243"/>
      <c r="X420" s="3">
        <v>1</v>
      </c>
    </row>
    <row r="421" spans="2:24" ht="15.75">
      <c r="B421" s="286"/>
      <c r="C421" s="70" t="str">
        <f>TRIM(SUBSTITUTE(SUBSTITUTE(SUBSTITUTE(SUBSTITUTE(SUBSTITUTE(SUBSTITUTE(SUBSTITUTE(SUBSTITUTE(SUBSTITUTE(CLEAN(IF(OR(LEFT(C420,1)="-",LEFT(C420,1)="="),MID(C420,2,99999),C420)),"—","-"),"–","-"),CHAR(160)," "),CHAR(9)," "),CHAR(13)," "),CHAR(10)," ")," "," ")," "," ")," "," "))</f>
        <v/>
      </c>
      <c r="D421" s="59" t="str" cm="1">
        <f t="array" ref="D421">IF(ROW()=ROW(D420),C423,INDEX(E420:E433,ROW()-ROW(D420)))</f>
        <v/>
      </c>
      <c r="E421" s="114" t="str">
        <f>IF(OR(D421="",C422="",C422&lt;=0,F421=""),"",TRIM(MID(D421,LEN(F421)+1+IF(MID(D421,LEN(F421)+1,1)=" ",1,0),99999)))</f>
        <v/>
      </c>
      <c r="F421" s="59" t="str">
        <f>IF(OR(G421="",G421=0,G421="0"),"",IF(LEN(G421)&lt;=C422,G421,IF(LEN(SUBSTITUTE(H421," ",""))=C422+1,LEFT(G421,C422),LEFT(G421,FIND("§",SUBSTITUTE(H421," ","§",LEN(H421)-LEN(SUBSTITUTE(H421," ",""))))-1))))</f>
        <v/>
      </c>
      <c r="G421" s="59" t="str">
        <f t="shared" si="14"/>
        <v/>
      </c>
      <c r="H421" s="59" t="str">
        <f>IF(OR(G421="",G421=0,G421="0"),"",LEFT(G421,C422+1))</f>
        <v/>
      </c>
      <c r="I421" s="59"/>
      <c r="J421" s="142"/>
      <c r="K421" s="117" t="str">
        <f>IF(LEN(TRIM(L421))&gt;0,MAX(K13:K420)+1,"")</f>
        <v/>
      </c>
      <c r="L421" s="146"/>
      <c r="M421" s="142"/>
      <c r="N421" s="243"/>
      <c r="X421" s="3">
        <v>1</v>
      </c>
    </row>
    <row r="422" spans="2:24" ht="15.75">
      <c r="B422" s="286"/>
      <c r="C422" s="121">
        <f>C11</f>
        <v>120</v>
      </c>
      <c r="D422" s="59" t="str" cm="1">
        <f t="array" ref="D422">IF(ROW()=ROW(D420),C423,INDEX(E420:E433,ROW()-ROW(D420)))</f>
        <v/>
      </c>
      <c r="E422" s="114" t="str">
        <f>IF(OR(D422="",C422="",C422&lt;=0,F422=""),"",TRIM(MID(D422,LEN(F422)+1+IF(MID(D422,LEN(F422)+1,1)=" ",1,0),99999)))</f>
        <v/>
      </c>
      <c r="F422" s="59" t="str">
        <f>IF(OR(G422="",G422=0,G422="0"),"",IF(LEN(G422)&lt;=C422,G422,IF(LEN(SUBSTITUTE(H422," ",""))=C422+1,LEFT(G422,C422),LEFT(G422,FIND("§",SUBSTITUTE(H422," ","§",LEN(H422)-LEN(SUBSTITUTE(H422," ",""))))-1))))</f>
        <v/>
      </c>
      <c r="G422" s="59" t="str">
        <f t="shared" si="14"/>
        <v/>
      </c>
      <c r="H422" s="59" t="str">
        <f>IF(OR(G422="",G422=0,G422="0"),"",LEFT(G422,C422+1))</f>
        <v/>
      </c>
      <c r="I422" s="59"/>
      <c r="J422" s="142"/>
      <c r="K422" s="117" t="str">
        <f>IF(LEN(TRIM(L422))&gt;0,MAX(K13:K421)+1,"")</f>
        <v/>
      </c>
      <c r="L422" s="146"/>
      <c r="M422" s="142"/>
      <c r="N422" s="243"/>
      <c r="X422" s="3">
        <v>1</v>
      </c>
    </row>
    <row r="423" spans="2:24" ht="15.75">
      <c r="B423" s="286"/>
      <c r="C423" s="70" t="str">
        <f>IF(UPPER(TRIM(C12))="X",C427,C421)</f>
        <v/>
      </c>
      <c r="D423" s="59" t="str" cm="1">
        <f t="array" ref="D423">IF(ROW()=ROW(D420),C423,INDEX(E420:E433,ROW()-ROW(D420)))</f>
        <v/>
      </c>
      <c r="E423" s="114" t="str">
        <f>IF(OR(D423="",C422="",C422&lt;=0,F423=""),"",TRIM(MID(D423,LEN(F423)+1+IF(MID(D423,LEN(F423)+1,1)=" ",1,0),99999)))</f>
        <v/>
      </c>
      <c r="F423" s="59" t="str">
        <f>IF(OR(G423="",G423=0,G423="0"),"",IF(LEN(G423)&lt;=C422,G423,IF(LEN(SUBSTITUTE(H423," ",""))=C422+1,LEFT(G423,C422),LEFT(G423,FIND("§",SUBSTITUTE(H423," ","§",LEN(H423)-LEN(SUBSTITUTE(H423," ",""))))-1))))</f>
        <v/>
      </c>
      <c r="G423" s="59" t="str">
        <f t="shared" si="14"/>
        <v/>
      </c>
      <c r="H423" s="59" t="str">
        <f>IF(OR(G423="",G423=0,G423="0"),"",LEFT(G423,C422+1))</f>
        <v/>
      </c>
      <c r="I423" s="59"/>
      <c r="J423" s="142"/>
      <c r="K423" s="117" t="str">
        <f>IF(LEN(TRIM(L423))&gt;0,MAX(K13:K422)+1,"")</f>
        <v/>
      </c>
      <c r="L423" s="146"/>
      <c r="M423" s="142"/>
      <c r="N423" s="243"/>
      <c r="X423" s="3">
        <v>1</v>
      </c>
    </row>
    <row r="424" spans="2:24" ht="15.75">
      <c r="B424" s="286"/>
      <c r="C424" s="123" t="str">
        <f>TRIM(SUBSTITUTE(SUBSTITUTE(SUBSTITUTE(SUBSTITUTE(SUBSTITUTE(SUBSTITUTE(SUBSTITUTE(SUBSTITUTE(SUBSTITUTE(SUBSTITUTE(C421,","," "),";"," "),":"," "),"!"," "),"?"," "),"…"," "),"»"," "),"«"," "),"/"," "),"."," "))</f>
        <v/>
      </c>
      <c r="D424" s="59" t="str" cm="1">
        <f t="array" ref="D424">IF(ROW()=ROW(D420),C423,INDEX(E420:E433,ROW()-ROW(D420)))</f>
        <v/>
      </c>
      <c r="E424" s="114" t="str">
        <f>IF(OR(D424="",C422="",C422&lt;=0,F424=""),"",TRIM(MID(D424,LEN(F424)+1+IF(MID(D424,LEN(F424)+1,1)=" ",1,0),99999)))</f>
        <v/>
      </c>
      <c r="F424" s="59" t="str">
        <f>IF(OR(G424="",G424=0,G424="0"),"",IF(LEN(G424)&lt;=C422,G424,IF(LEN(SUBSTITUTE(H424," ",""))=C422+1,LEFT(G424,C422),LEFT(G424,FIND("§",SUBSTITUTE(H424," ","§",LEN(H424)-LEN(SUBSTITUTE(H424," ",""))))-1))))</f>
        <v/>
      </c>
      <c r="G424" s="59" t="str">
        <f t="shared" si="14"/>
        <v/>
      </c>
      <c r="H424" s="59" t="str">
        <f>IF(OR(G424="",G424=0,G424="0"),"",LEFT(G424,C422+1))</f>
        <v/>
      </c>
      <c r="I424" s="59"/>
      <c r="J424" s="142"/>
      <c r="K424" s="117" t="str">
        <f>IF(LEN(TRIM(L424))&gt;0,MAX(K13:K423)+1,"")</f>
        <v/>
      </c>
      <c r="L424" s="146"/>
      <c r="M424" s="142"/>
      <c r="N424" s="243"/>
      <c r="X424" s="3">
        <v>1</v>
      </c>
    </row>
    <row r="425" spans="2:24" ht="15.75">
      <c r="B425" s="286"/>
      <c r="C425" s="59" t="str">
        <f>TRIM(SUBSTITUTE(SUBSTITUTE(SUBSTITUTE(SUBSTITUTE(SUBSTITUTE(SUBSTITUTE(SUBSTITUTE(SUBSTITUTE(C424,"("," "),")"," "),CHAR(34)," "),"-"," "),"_"," "),"&lt;"," "),"&gt;"," "),"="," "))</f>
        <v/>
      </c>
      <c r="D425" s="59" t="str" cm="1">
        <f t="array" ref="D425">IF(ROW()=ROW(D420),C423,INDEX(E420:E433,ROW()-ROW(D420)))</f>
        <v/>
      </c>
      <c r="E425" s="114" t="str">
        <f>IF(OR(D425="",C422="",C422&lt;=0,F425=""),"",TRIM(MID(D425,LEN(F425)+1+IF(MID(D425,LEN(F425)+1,1)=" ",1,0),99999)))</f>
        <v/>
      </c>
      <c r="F425" s="59" t="str">
        <f>IF(OR(G425="",G425=0,G425="0"),"",IF(LEN(G425)&lt;=C422,G425,IF(LEN(SUBSTITUTE(H425," ",""))=C422+1,LEFT(G425,C422),LEFT(G425,FIND("§",SUBSTITUTE(H425," ","§",LEN(H425)-LEN(SUBSTITUTE(H425," ",""))))-1))))</f>
        <v/>
      </c>
      <c r="G425" s="59" t="str">
        <f t="shared" si="14"/>
        <v/>
      </c>
      <c r="H425" s="59" t="str">
        <f>IF(OR(G425="",G425=0,G425="0"),"",LEFT(G425,C422+1))</f>
        <v/>
      </c>
      <c r="I425" s="59"/>
      <c r="J425" s="142"/>
      <c r="K425" s="117" t="str">
        <f>IF(LEN(TRIM(L425))&gt;0,MAX(K13:K424)+1,"")</f>
        <v/>
      </c>
      <c r="L425" s="146"/>
      <c r="M425" s="142"/>
      <c r="N425" s="243"/>
      <c r="X425" s="3">
        <v>1</v>
      </c>
    </row>
    <row r="426" spans="2:24" ht="15.75">
      <c r="B426" s="286"/>
      <c r="C426" s="70" t="str">
        <f>TRIM(SUBSTITUTE(SUBSTITUTE(SUBSTITUTE(SUBSTITUTE(C425,"►"," "),"▼"," "),"▲"," "),"◄"," "))</f>
        <v/>
      </c>
      <c r="D426" s="59" t="str" cm="1">
        <f t="array" ref="D426">IF(ROW()=ROW(D420),C423,INDEX(E420:E433,ROW()-ROW(D420)))</f>
        <v/>
      </c>
      <c r="E426" s="114" t="str">
        <f>IF(OR(D426="",C422="",C422&lt;=0,F426=""),"",TRIM(MID(D426,LEN(F426)+1+IF(MID(D426,LEN(F426)+1,1)=" ",1,0),99999)))</f>
        <v/>
      </c>
      <c r="F426" s="59" t="str">
        <f>IF(OR(G426="",G426=0,G426="0"),"",IF(LEN(G426)&lt;=C422,G426,IF(LEN(SUBSTITUTE(H426," ",""))=C422+1,LEFT(G426,C422),LEFT(G426,FIND("§",SUBSTITUTE(H426," ","§",LEN(H426)-LEN(SUBSTITUTE(H426," ",""))))-1))))</f>
        <v/>
      </c>
      <c r="G426" s="59" t="str">
        <f t="shared" si="14"/>
        <v/>
      </c>
      <c r="H426" s="59" t="str">
        <f>IF(OR(G426="",G426=0,G426="0"),"",LEFT(G426,C422+1))</f>
        <v/>
      </c>
      <c r="I426" s="59"/>
      <c r="J426" s="142"/>
      <c r="K426" s="117" t="str">
        <f>IF(LEN(TRIM(L426))&gt;0,MAX(K13:K425)+1,"")</f>
        <v/>
      </c>
      <c r="L426" s="146"/>
      <c r="M426" s="142"/>
      <c r="N426" s="243"/>
      <c r="X426" s="3">
        <v>1</v>
      </c>
    </row>
    <row r="427" spans="2:24" ht="15.75">
      <c r="B427" s="286"/>
      <c r="C427" s="70" t="str">
        <f>TRIM(SUBSTITUTE(SUBSTITUTE(C426,"“"," "),"”"," "))</f>
        <v/>
      </c>
      <c r="D427" s="59" t="str" cm="1">
        <f t="array" ref="D427">IF(ROW()=ROW(D420),C423,INDEX(E420:E433,ROW()-ROW(D420)))</f>
        <v/>
      </c>
      <c r="E427" s="114" t="str">
        <f>IF(OR(D427="",C422="",C422&lt;=0,F427=""),"",TRIM(MID(D427,LEN(F427)+1+IF(MID(D427,LEN(F427)+1,1)=" ",1,0),99999)))</f>
        <v/>
      </c>
      <c r="F427" s="59" t="str">
        <f>IF(OR(G427="",G427=0,G427="0"),"",IF(LEN(G427)&lt;=C422,G427,IF(LEN(SUBSTITUTE(H427," ",""))=C422+1,LEFT(G427,C422),LEFT(G427,FIND("§",SUBSTITUTE(H427," ","§",LEN(H427)-LEN(SUBSTITUTE(H427," ",""))))-1))))</f>
        <v/>
      </c>
      <c r="G427" s="59" t="str">
        <f t="shared" si="14"/>
        <v/>
      </c>
      <c r="H427" s="59" t="str">
        <f>IF(OR(G427="",G427=0,G427="0"),"",LEFT(G427,C422+1))</f>
        <v/>
      </c>
      <c r="I427" s="59"/>
      <c r="J427" s="142"/>
      <c r="K427" s="117" t="str">
        <f>IF(LEN(TRIM(L427))&gt;0,MAX(K13:K426)+1,"")</f>
        <v/>
      </c>
      <c r="L427" s="146"/>
      <c r="M427" s="142"/>
      <c r="N427" s="243"/>
      <c r="X427" s="3">
        <v>1</v>
      </c>
    </row>
    <row r="428" spans="2:24" ht="15.75">
      <c r="B428" s="286"/>
      <c r="C428" s="70"/>
      <c r="D428" s="59" t="str" cm="1">
        <f t="array" ref="D428">IF(ROW()=ROW(D420),C423,INDEX(E420:E433,ROW()-ROW(D420)))</f>
        <v/>
      </c>
      <c r="E428" s="114" t="str">
        <f>IF(OR(D428="",C422="",C422&lt;=0,F428=""),"",TRIM(MID(D428,LEN(F428)+1+IF(MID(D428,LEN(F428)+1,1)=" ",1,0),99999)))</f>
        <v/>
      </c>
      <c r="F428" s="59" t="str">
        <f>IF(OR(G428="",G428=0,G428="0"),"",IF(LEN(G428)&lt;=C422,G428,IF(LEN(SUBSTITUTE(H428," ",""))=C422+1,LEFT(G428,C422),LEFT(G428,FIND("§",SUBSTITUTE(H428," ","§",LEN(H428)-LEN(SUBSTITUTE(H428," ",""))))-1))))</f>
        <v/>
      </c>
      <c r="G428" s="59" t="str">
        <f t="shared" si="14"/>
        <v/>
      </c>
      <c r="H428" s="59" t="str">
        <f>IF(OR(G428="",G428=0,G428="0"),"",LEFT(G428,C422+1))</f>
        <v/>
      </c>
      <c r="I428" s="59"/>
      <c r="J428" s="142"/>
      <c r="K428" s="117" t="str">
        <f>IF(LEN(TRIM(L428))&gt;0,MAX(K13:K427)+1,"")</f>
        <v/>
      </c>
      <c r="L428" s="146"/>
      <c r="M428" s="142"/>
      <c r="N428" s="243"/>
      <c r="X428" s="3">
        <v>1</v>
      </c>
    </row>
    <row r="429" spans="2:24" ht="15.75">
      <c r="B429" s="286"/>
      <c r="C429" s="70"/>
      <c r="D429" s="59" t="str" cm="1">
        <f t="array" ref="D429">IF(ROW()=ROW(D420),C423,INDEX(E420:E433,ROW()-ROW(D420)))</f>
        <v/>
      </c>
      <c r="E429" s="114" t="str">
        <f>IF(OR(D429="",C422="",C422&lt;=0,F429=""),"",TRIM(MID(D429,LEN(F429)+1+IF(MID(D429,LEN(F429)+1,1)=" ",1,0),99999)))</f>
        <v/>
      </c>
      <c r="F429" s="59" t="str">
        <f>IF(OR(G429="",G429=0,G429="0"),"",IF(LEN(G429)&lt;=C422,G429,IF(LEN(SUBSTITUTE(H429," ",""))=C422+1,LEFT(G429,C422),LEFT(G429,FIND("§",SUBSTITUTE(H429," ","§",LEN(H429)-LEN(SUBSTITUTE(H429," ",""))))-1))))</f>
        <v/>
      </c>
      <c r="G429" s="59" t="str">
        <f t="shared" si="14"/>
        <v/>
      </c>
      <c r="H429" s="59" t="str">
        <f>IF(OR(G429="",G429=0,G429="0"),"",LEFT(G429,C422+1))</f>
        <v/>
      </c>
      <c r="I429" s="59"/>
      <c r="J429" s="142"/>
      <c r="K429" s="117" t="str">
        <f>IF(LEN(TRIM(L429))&gt;0,MAX(K13:K428)+1,"")</f>
        <v/>
      </c>
      <c r="L429" s="146"/>
      <c r="M429" s="142"/>
      <c r="N429" s="243"/>
      <c r="X429" s="3">
        <v>1</v>
      </c>
    </row>
    <row r="430" spans="2:24" ht="15.75">
      <c r="B430" s="286"/>
      <c r="C430" s="70"/>
      <c r="D430" s="59" t="str" cm="1">
        <f t="array" ref="D430">IF(ROW()=ROW(D420),C423,INDEX(E420:E433,ROW()-ROW(D420)))</f>
        <v/>
      </c>
      <c r="E430" s="114" t="str">
        <f>IF(OR(D430="",C422="",C422&lt;=0,F430=""),"",TRIM(MID(D430,LEN(F430)+1+IF(MID(D430,LEN(F430)+1,1)=" ",1,0),99999)))</f>
        <v/>
      </c>
      <c r="F430" s="59" t="str">
        <f>IF(OR(G430="",G430=0,G430="0"),"",IF(LEN(G430)&lt;=C422,G430,IF(LEN(SUBSTITUTE(H430," ",""))=C422+1,LEFT(G430,C422),LEFT(G430,FIND("§",SUBSTITUTE(H430," ","§",LEN(H430)-LEN(SUBSTITUTE(H430," ",""))))-1))))</f>
        <v/>
      </c>
      <c r="G430" s="59" t="str">
        <f t="shared" si="14"/>
        <v/>
      </c>
      <c r="H430" s="59" t="str">
        <f>IF(OR(G430="",G430=0,G430="0"),"",LEFT(G430,C422+1))</f>
        <v/>
      </c>
      <c r="I430" s="59"/>
      <c r="J430" s="142"/>
      <c r="K430" s="117" t="str">
        <f>IF(LEN(TRIM(L430))&gt;0,MAX(K13:K429)+1,"")</f>
        <v/>
      </c>
      <c r="L430" s="146"/>
      <c r="M430" s="142"/>
      <c r="N430" s="243"/>
      <c r="X430" s="3">
        <v>1</v>
      </c>
    </row>
    <row r="431" spans="2:24" ht="15.75">
      <c r="B431" s="286"/>
      <c r="C431" s="70"/>
      <c r="D431" s="59" t="str" cm="1">
        <f t="array" ref="D431">IF(ROW()=ROW(D420),C423,INDEX(E420:E433,ROW()-ROW(D420)))</f>
        <v/>
      </c>
      <c r="E431" s="114" t="str">
        <f>IF(OR(D431="",C422="",C422&lt;=0,F431=""),"",TRIM(MID(D431,LEN(F431)+1+IF(MID(D431,LEN(F431)+1,1)=" ",1,0),99999)))</f>
        <v/>
      </c>
      <c r="F431" s="59" t="str">
        <f>IF(OR(G431="",G431=0,G431="0"),"",IF(LEN(G431)&lt;=C422,G431,IF(LEN(SUBSTITUTE(H431," ",""))=C422+1,LEFT(G431,C422),LEFT(G431,FIND("§",SUBSTITUTE(H431," ","§",LEN(H431)-LEN(SUBSTITUTE(H431," ",""))))-1))))</f>
        <v/>
      </c>
      <c r="G431" s="59" t="str">
        <f t="shared" si="14"/>
        <v/>
      </c>
      <c r="H431" s="59" t="str">
        <f>IF(OR(G431="",G431=0,G431="0"),"",LEFT(G431,C422+1))</f>
        <v/>
      </c>
      <c r="I431" s="59"/>
      <c r="J431" s="142"/>
      <c r="K431" s="117" t="str">
        <f>IF(LEN(TRIM(L431))&gt;0,MAX(K13:K430)+1,"")</f>
        <v/>
      </c>
      <c r="L431" s="146"/>
      <c r="M431" s="142"/>
      <c r="N431" s="243"/>
      <c r="X431" s="3">
        <v>1</v>
      </c>
    </row>
    <row r="432" spans="2:24" ht="15.75">
      <c r="B432" s="286"/>
      <c r="C432" s="70"/>
      <c r="D432" s="59" t="str" cm="1">
        <f t="array" ref="D432">IF(ROW()=ROW(D420),C423,INDEX(E420:E433,ROW()-ROW(D420)))</f>
        <v/>
      </c>
      <c r="E432" s="114" t="str">
        <f>IF(OR(D432="",C422="",C422&lt;=0,F432=""),"",TRIM(MID(D432,LEN(F432)+1+IF(MID(D432,LEN(F432)+1,1)=" ",1,0),99999)))</f>
        <v/>
      </c>
      <c r="F432" s="59" t="str">
        <f>IF(OR(G432="",G432=0,G432="0"),"",IF(LEN(G432)&lt;=C422,G432,IF(LEN(SUBSTITUTE(H432," ",""))=C422+1,LEFT(G432,C422),LEFT(G432,FIND("§",SUBSTITUTE(H432," ","§",LEN(H432)-LEN(SUBSTITUTE(H432," ",""))))-1))))</f>
        <v/>
      </c>
      <c r="G432" s="59" t="str">
        <f t="shared" si="14"/>
        <v/>
      </c>
      <c r="H432" s="59" t="str">
        <f>IF(OR(G432="",G432=0,G432="0"),"",LEFT(G432,C422+1))</f>
        <v/>
      </c>
      <c r="I432" s="59"/>
      <c r="J432" s="142"/>
      <c r="K432" s="117" t="str">
        <f>IF(LEN(TRIM(L432))&gt;0,MAX(K13:K431)+1,"")</f>
        <v/>
      </c>
      <c r="L432" s="146"/>
      <c r="M432" s="142"/>
      <c r="N432" s="243"/>
      <c r="X432" s="3">
        <v>1</v>
      </c>
    </row>
    <row r="433" spans="2:24" ht="15.75">
      <c r="B433" s="286"/>
      <c r="C433" s="70"/>
      <c r="D433" s="59" t="str" cm="1">
        <f t="array" ref="D433">IF(ROW()=ROW(D420),C423,INDEX(E420:E433,ROW()-ROW(D420)))</f>
        <v/>
      </c>
      <c r="E433" s="114" t="str">
        <f>IF(OR(D433="",C422="",C422&lt;=0,F433=""),"",TRIM(MID(D433,LEN(F433)+1+IF(MID(D433,LEN(F433)+1,1)=" ",1,0),99999)))</f>
        <v/>
      </c>
      <c r="F433" s="59" t="str">
        <f>IF(OR(G433="",G433=0,G433="0"),"",IF(LEN(G433)&lt;=C422,G433,IF(LEN(SUBSTITUTE(H433," ",""))=C422+1,LEFT(G433,C422),LEFT(G433,FIND("§",SUBSTITUTE(H433," ","§",LEN(H433)-LEN(SUBSTITUTE(H433," ",""))))-1))))</f>
        <v/>
      </c>
      <c r="G433" s="59" t="str">
        <f t="shared" si="14"/>
        <v/>
      </c>
      <c r="H433" s="59" t="str">
        <f>IF(OR(G433="",G433=0,G433="0"),"",LEFT(G433,C422+1))</f>
        <v/>
      </c>
      <c r="I433" s="59"/>
      <c r="J433" s="142"/>
      <c r="K433" s="117" t="str">
        <f>IF(LEN(TRIM(L433))&gt;0,MAX(K13:K432)+1,"")</f>
        <v/>
      </c>
      <c r="L433" s="146"/>
      <c r="M433" s="142"/>
      <c r="N433" s="243"/>
      <c r="X433" s="3">
        <v>1</v>
      </c>
    </row>
    <row r="434" spans="2:24" ht="15.75">
      <c r="B434" s="286"/>
      <c r="C434" s="113" t="str">
        <f>IF(TRIM(SUBSTITUTE(J44,CHAR(160),""))="","",J44)</f>
        <v/>
      </c>
      <c r="D434" s="59" t="str" cm="1">
        <f t="array" ref="D434">IF(ROW()=ROW(D434),C437,INDEX(E434:E447,ROW()-ROW(D434)))</f>
        <v/>
      </c>
      <c r="E434" s="114" t="str">
        <f>IF(OR(D434="",C436="",C436&lt;=0,F434=""),"",TRIM(MID(D434,LEN(F434)+1+IF(MID(D434,LEN(F434)+1,1)=" ",1,0),99999)))</f>
        <v/>
      </c>
      <c r="F434" s="59" t="str">
        <f>IF(OR(G434="",G434=0,G434="0"),"",IF(LEN(G434)&lt;=C436,G434,IF(LEN(SUBSTITUTE(H434," ",""))=C436+1,LEFT(G434,C436),LEFT(G434,FIND("§",SUBSTITUTE(H434," ","§",LEN(H434)-LEN(SUBSTITUTE(H434," ",""))))-1))))</f>
        <v/>
      </c>
      <c r="G434" s="59" t="str">
        <f t="shared" si="14"/>
        <v/>
      </c>
      <c r="H434" s="59" t="str">
        <f>IF(OR(G434="",G434=0,G434="0"),"",LEFT(G434,C436+1))</f>
        <v/>
      </c>
      <c r="I434" s="59"/>
      <c r="J434" s="142"/>
      <c r="K434" s="117" t="str">
        <f>IF(LEN(TRIM(L434))&gt;0,MAX(K13:K433)+1,"")</f>
        <v/>
      </c>
      <c r="L434" s="146"/>
      <c r="M434" s="142"/>
      <c r="N434" s="243"/>
      <c r="X434" s="3">
        <v>1</v>
      </c>
    </row>
    <row r="435" spans="2:24" ht="15.75">
      <c r="B435" s="286"/>
      <c r="C435" s="70" t="str">
        <f>TRIM(SUBSTITUTE(SUBSTITUTE(SUBSTITUTE(SUBSTITUTE(SUBSTITUTE(SUBSTITUTE(SUBSTITUTE(SUBSTITUTE(SUBSTITUTE(CLEAN(IF(OR(LEFT(C434,1)="-",LEFT(C434,1)="="),MID(C434,2,99999),C434)),"—","-"),"–","-"),CHAR(160)," "),CHAR(9)," "),CHAR(13)," "),CHAR(10)," ")," "," ")," "," ")," "," "))</f>
        <v/>
      </c>
      <c r="D435" s="59" t="str" cm="1">
        <f t="array" ref="D435">IF(ROW()=ROW(D434),C437,INDEX(E434:E447,ROW()-ROW(D434)))</f>
        <v/>
      </c>
      <c r="E435" s="114" t="str">
        <f>IF(OR(D435="",C436="",C436&lt;=0,F435=""),"",TRIM(MID(D435,LEN(F435)+1+IF(MID(D435,LEN(F435)+1,1)=" ",1,0),99999)))</f>
        <v/>
      </c>
      <c r="F435" s="59" t="str">
        <f>IF(OR(G435="",G435=0,G435="0"),"",IF(LEN(G435)&lt;=C436,G435,IF(LEN(SUBSTITUTE(H435," ",""))=C436+1,LEFT(G435,C436),LEFT(G435,FIND("§",SUBSTITUTE(H435," ","§",LEN(H435)-LEN(SUBSTITUTE(H435," ",""))))-1))))</f>
        <v/>
      </c>
      <c r="G435" s="59" t="str">
        <f t="shared" si="14"/>
        <v/>
      </c>
      <c r="H435" s="59" t="str">
        <f>IF(OR(G435="",G435=0,G435="0"),"",LEFT(G435,C436+1))</f>
        <v/>
      </c>
      <c r="I435" s="59"/>
      <c r="J435" s="142"/>
      <c r="K435" s="117" t="str">
        <f>IF(LEN(TRIM(L435))&gt;0,MAX(K13:K434)+1,"")</f>
        <v/>
      </c>
      <c r="L435" s="146"/>
      <c r="M435" s="142"/>
      <c r="N435" s="243"/>
      <c r="X435" s="3">
        <v>1</v>
      </c>
    </row>
    <row r="436" spans="2:24" ht="15.75">
      <c r="B436" s="286"/>
      <c r="C436" s="121">
        <f>C11</f>
        <v>120</v>
      </c>
      <c r="D436" s="59" t="str" cm="1">
        <f t="array" ref="D436">IF(ROW()=ROW(D434),C437,INDEX(E434:E447,ROW()-ROW(D434)))</f>
        <v/>
      </c>
      <c r="E436" s="114" t="str">
        <f>IF(OR(D436="",C436="",C436&lt;=0,F436=""),"",TRIM(MID(D436,LEN(F436)+1+IF(MID(D436,LEN(F436)+1,1)=" ",1,0),99999)))</f>
        <v/>
      </c>
      <c r="F436" s="59" t="str">
        <f>IF(OR(G436="",G436=0,G436="0"),"",IF(LEN(G436)&lt;=C436,G436,IF(LEN(SUBSTITUTE(H436," ",""))=C436+1,LEFT(G436,C436),LEFT(G436,FIND("§",SUBSTITUTE(H436," ","§",LEN(H436)-LEN(SUBSTITUTE(H436," ",""))))-1))))</f>
        <v/>
      </c>
      <c r="G436" s="59" t="str">
        <f t="shared" si="14"/>
        <v/>
      </c>
      <c r="H436" s="59" t="str">
        <f>IF(OR(G436="",G436=0,G436="0"),"",LEFT(G436,C436+1))</f>
        <v/>
      </c>
      <c r="I436" s="59"/>
      <c r="J436" s="142"/>
      <c r="K436" s="117" t="str">
        <f>IF(LEN(TRIM(L436))&gt;0,MAX(K13:K435)+1,"")</f>
        <v/>
      </c>
      <c r="L436" s="146"/>
      <c r="M436" s="142"/>
      <c r="N436" s="243"/>
      <c r="X436" s="3">
        <v>1</v>
      </c>
    </row>
    <row r="437" spans="2:24" ht="15.75">
      <c r="B437" s="286"/>
      <c r="C437" s="70" t="str">
        <f>IF(UPPER(TRIM(C12))="X",C441,C435)</f>
        <v/>
      </c>
      <c r="D437" s="59" t="str" cm="1">
        <f t="array" ref="D437">IF(ROW()=ROW(D434),C437,INDEX(E434:E447,ROW()-ROW(D434)))</f>
        <v/>
      </c>
      <c r="E437" s="114" t="str">
        <f>IF(OR(D437="",C436="",C436&lt;=0,F437=""),"",TRIM(MID(D437,LEN(F437)+1+IF(MID(D437,LEN(F437)+1,1)=" ",1,0),99999)))</f>
        <v/>
      </c>
      <c r="F437" s="59" t="str">
        <f>IF(OR(G437="",G437=0,G437="0"),"",IF(LEN(G437)&lt;=C436,G437,IF(LEN(SUBSTITUTE(H437," ",""))=C436+1,LEFT(G437,C436),LEFT(G437,FIND("§",SUBSTITUTE(H437," ","§",LEN(H437)-LEN(SUBSTITUTE(H437," ",""))))-1))))</f>
        <v/>
      </c>
      <c r="G437" s="59" t="str">
        <f t="shared" si="14"/>
        <v/>
      </c>
      <c r="H437" s="59" t="str">
        <f>IF(OR(G437="",G437=0,G437="0"),"",LEFT(G437,C436+1))</f>
        <v/>
      </c>
      <c r="I437" s="59"/>
      <c r="J437" s="142"/>
      <c r="K437" s="117" t="str">
        <f>IF(LEN(TRIM(L437))&gt;0,MAX(K13:K436)+1,"")</f>
        <v/>
      </c>
      <c r="L437" s="146"/>
      <c r="M437" s="142"/>
      <c r="N437" s="243"/>
      <c r="X437" s="3">
        <v>1</v>
      </c>
    </row>
    <row r="438" spans="2:24" ht="15.75">
      <c r="B438" s="286"/>
      <c r="C438" s="123" t="str">
        <f>TRIM(SUBSTITUTE(SUBSTITUTE(SUBSTITUTE(SUBSTITUTE(SUBSTITUTE(SUBSTITUTE(SUBSTITUTE(SUBSTITUTE(SUBSTITUTE(SUBSTITUTE(C435,","," "),";"," "),":"," "),"!"," "),"?"," "),"…"," "),"»"," "),"«"," "),"/"," "),"."," "))</f>
        <v/>
      </c>
      <c r="D438" s="59" t="str" cm="1">
        <f t="array" ref="D438">IF(ROW()=ROW(D434),C437,INDEX(E434:E447,ROW()-ROW(D434)))</f>
        <v/>
      </c>
      <c r="E438" s="114" t="str">
        <f>IF(OR(D438="",C436="",C436&lt;=0,F438=""),"",TRIM(MID(D438,LEN(F438)+1+IF(MID(D438,LEN(F438)+1,1)=" ",1,0),99999)))</f>
        <v/>
      </c>
      <c r="F438" s="59" t="str">
        <f>IF(OR(G438="",G438=0,G438="0"),"",IF(LEN(G438)&lt;=C436,G438,IF(LEN(SUBSTITUTE(H438," ",""))=C436+1,LEFT(G438,C436),LEFT(G438,FIND("§",SUBSTITUTE(H438," ","§",LEN(H438)-LEN(SUBSTITUTE(H438," ",""))))-1))))</f>
        <v/>
      </c>
      <c r="G438" s="59" t="str">
        <f t="shared" si="14"/>
        <v/>
      </c>
      <c r="H438" s="59" t="str">
        <f>IF(OR(G438="",G438=0,G438="0"),"",LEFT(G438,C436+1))</f>
        <v/>
      </c>
      <c r="I438" s="59"/>
      <c r="J438" s="142"/>
      <c r="K438" s="117" t="str">
        <f>IF(LEN(TRIM(L438))&gt;0,MAX(K13:K437)+1,"")</f>
        <v/>
      </c>
      <c r="L438" s="146"/>
      <c r="M438" s="142"/>
      <c r="N438" s="243"/>
      <c r="X438" s="3">
        <v>1</v>
      </c>
    </row>
    <row r="439" spans="2:24" ht="15.75">
      <c r="B439" s="286"/>
      <c r="C439" s="59" t="str">
        <f>TRIM(SUBSTITUTE(SUBSTITUTE(SUBSTITUTE(SUBSTITUTE(SUBSTITUTE(SUBSTITUTE(SUBSTITUTE(SUBSTITUTE(C438,"("," "),")"," "),CHAR(34)," "),"-"," "),"_"," "),"&lt;"," "),"&gt;"," "),"="," "))</f>
        <v/>
      </c>
      <c r="D439" s="59" t="str" cm="1">
        <f t="array" ref="D439">IF(ROW()=ROW(D434),C437,INDEX(E434:E447,ROW()-ROW(D434)))</f>
        <v/>
      </c>
      <c r="E439" s="114" t="str">
        <f>IF(OR(D439="",C436="",C436&lt;=0,F439=""),"",TRIM(MID(D439,LEN(F439)+1+IF(MID(D439,LEN(F439)+1,1)=" ",1,0),99999)))</f>
        <v/>
      </c>
      <c r="F439" s="59" t="str">
        <f>IF(OR(G439="",G439=0,G439="0"),"",IF(LEN(G439)&lt;=C436,G439,IF(LEN(SUBSTITUTE(H439," ",""))=C436+1,LEFT(G439,C436),LEFT(G439,FIND("§",SUBSTITUTE(H439," ","§",LEN(H439)-LEN(SUBSTITUTE(H439," ",""))))-1))))</f>
        <v/>
      </c>
      <c r="G439" s="59" t="str">
        <f t="shared" si="14"/>
        <v/>
      </c>
      <c r="H439" s="59" t="str">
        <f>IF(OR(G439="",G439=0,G439="0"),"",LEFT(G439,C436+1))</f>
        <v/>
      </c>
      <c r="I439" s="59"/>
      <c r="J439" s="142"/>
      <c r="K439" s="117" t="str">
        <f>IF(LEN(TRIM(L439))&gt;0,MAX(K13:K438)+1,"")</f>
        <v/>
      </c>
      <c r="L439" s="146"/>
      <c r="M439" s="142"/>
      <c r="N439" s="243"/>
      <c r="X439" s="3">
        <v>1</v>
      </c>
    </row>
    <row r="440" spans="2:24" ht="15.75">
      <c r="B440" s="286"/>
      <c r="C440" s="70" t="str">
        <f>TRIM(SUBSTITUTE(SUBSTITUTE(SUBSTITUTE(SUBSTITUTE(C439,"►"," "),"▼"," "),"▲"," "),"◄"," "))</f>
        <v/>
      </c>
      <c r="D440" s="59" t="str" cm="1">
        <f t="array" ref="D440">IF(ROW()=ROW(D434),C437,INDEX(E434:E447,ROW()-ROW(D434)))</f>
        <v/>
      </c>
      <c r="E440" s="114" t="str">
        <f>IF(OR(D440="",C436="",C436&lt;=0,F440=""),"",TRIM(MID(D440,LEN(F440)+1+IF(MID(D440,LEN(F440)+1,1)=" ",1,0),99999)))</f>
        <v/>
      </c>
      <c r="F440" s="59" t="str">
        <f>IF(OR(G440="",G440=0,G440="0"),"",IF(LEN(G440)&lt;=C436,G440,IF(LEN(SUBSTITUTE(H440," ",""))=C436+1,LEFT(G440,C436),LEFT(G440,FIND("§",SUBSTITUTE(H440," ","§",LEN(H440)-LEN(SUBSTITUTE(H440," ",""))))-1))))</f>
        <v/>
      </c>
      <c r="G440" s="59" t="str">
        <f t="shared" si="14"/>
        <v/>
      </c>
      <c r="H440" s="59" t="str">
        <f>IF(OR(G440="",G440=0,G440="0"),"",LEFT(G440,C436+1))</f>
        <v/>
      </c>
      <c r="I440" s="59"/>
      <c r="J440" s="142"/>
      <c r="K440" s="117" t="str">
        <f>IF(LEN(TRIM(L440))&gt;0,MAX(K13:K439)+1,"")</f>
        <v/>
      </c>
      <c r="L440" s="146"/>
      <c r="M440" s="142"/>
      <c r="N440" s="243"/>
      <c r="X440" s="3">
        <v>1</v>
      </c>
    </row>
    <row r="441" spans="2:24" ht="15.75">
      <c r="B441" s="286"/>
      <c r="C441" s="70" t="str">
        <f>TRIM(SUBSTITUTE(SUBSTITUTE(C440,"“"," "),"”"," "))</f>
        <v/>
      </c>
      <c r="D441" s="59" t="str" cm="1">
        <f t="array" ref="D441">IF(ROW()=ROW(D434),C437,INDEX(E434:E447,ROW()-ROW(D434)))</f>
        <v/>
      </c>
      <c r="E441" s="114" t="str">
        <f>IF(OR(D441="",C436="",C436&lt;=0,F441=""),"",TRIM(MID(D441,LEN(F441)+1+IF(MID(D441,LEN(F441)+1,1)=" ",1,0),99999)))</f>
        <v/>
      </c>
      <c r="F441" s="59" t="str">
        <f>IF(OR(G441="",G441=0,G441="0"),"",IF(LEN(G441)&lt;=C436,G441,IF(LEN(SUBSTITUTE(H441," ",""))=C436+1,LEFT(G441,C436),LEFT(G441,FIND("§",SUBSTITUTE(H441," ","§",LEN(H441)-LEN(SUBSTITUTE(H441," ",""))))-1))))</f>
        <v/>
      </c>
      <c r="G441" s="59" t="str">
        <f t="shared" si="14"/>
        <v/>
      </c>
      <c r="H441" s="59" t="str">
        <f>IF(OR(G441="",G441=0,G441="0"),"",LEFT(G441,C436+1))</f>
        <v/>
      </c>
      <c r="I441" s="59"/>
      <c r="J441" s="142"/>
      <c r="K441" s="117" t="str">
        <f>IF(LEN(TRIM(L441))&gt;0,MAX(K13:K440)+1,"")</f>
        <v/>
      </c>
      <c r="L441" s="146"/>
      <c r="M441" s="142"/>
      <c r="N441" s="243"/>
      <c r="X441" s="3">
        <v>1</v>
      </c>
    </row>
    <row r="442" spans="2:24" ht="15.75">
      <c r="B442" s="286"/>
      <c r="C442" s="70"/>
      <c r="D442" s="59" t="str" cm="1">
        <f t="array" ref="D442">IF(ROW()=ROW(D434),C437,INDEX(E434:E447,ROW()-ROW(D434)))</f>
        <v/>
      </c>
      <c r="E442" s="114" t="str">
        <f>IF(OR(D442="",C436="",C436&lt;=0,F442=""),"",TRIM(MID(D442,LEN(F442)+1+IF(MID(D442,LEN(F442)+1,1)=" ",1,0),99999)))</f>
        <v/>
      </c>
      <c r="F442" s="59" t="str">
        <f>IF(OR(G442="",G442=0,G442="0"),"",IF(LEN(G442)&lt;=C436,G442,IF(LEN(SUBSTITUTE(H442," ",""))=C436+1,LEFT(G442,C436),LEFT(G442,FIND("§",SUBSTITUTE(H442," ","§",LEN(H442)-LEN(SUBSTITUTE(H442," ",""))))-1))))</f>
        <v/>
      </c>
      <c r="G442" s="59" t="str">
        <f t="shared" si="14"/>
        <v/>
      </c>
      <c r="H442" s="59" t="str">
        <f>IF(OR(G442="",G442=0,G442="0"),"",LEFT(G442,C436+1))</f>
        <v/>
      </c>
      <c r="I442" s="59"/>
      <c r="J442" s="142"/>
      <c r="K442" s="117" t="str">
        <f>IF(LEN(TRIM(L442))&gt;0,MAX(K13:K441)+1,"")</f>
        <v/>
      </c>
      <c r="L442" s="146"/>
      <c r="M442" s="142"/>
      <c r="N442" s="243"/>
      <c r="X442" s="3">
        <v>1</v>
      </c>
    </row>
    <row r="443" spans="2:24" ht="15.75">
      <c r="B443" s="286"/>
      <c r="C443" s="70"/>
      <c r="D443" s="59" t="str" cm="1">
        <f t="array" ref="D443">IF(ROW()=ROW(D434),C437,INDEX(E434:E447,ROW()-ROW(D434)))</f>
        <v/>
      </c>
      <c r="E443" s="114" t="str">
        <f>IF(OR(D443="",C436="",C436&lt;=0,F443=""),"",TRIM(MID(D443,LEN(F443)+1+IF(MID(D443,LEN(F443)+1,1)=" ",1,0),99999)))</f>
        <v/>
      </c>
      <c r="F443" s="59" t="str">
        <f>IF(OR(G443="",G443=0,G443="0"),"",IF(LEN(G443)&lt;=C436,G443,IF(LEN(SUBSTITUTE(H443," ",""))=C436+1,LEFT(G443,C436),LEFT(G443,FIND("§",SUBSTITUTE(H443," ","§",LEN(H443)-LEN(SUBSTITUTE(H443," ",""))))-1))))</f>
        <v/>
      </c>
      <c r="G443" s="59" t="str">
        <f t="shared" si="14"/>
        <v/>
      </c>
      <c r="H443" s="59" t="str">
        <f>IF(OR(G443="",G443=0,G443="0"),"",LEFT(G443,C436+1))</f>
        <v/>
      </c>
      <c r="I443" s="59"/>
      <c r="J443" s="142"/>
      <c r="K443" s="117" t="str">
        <f>IF(LEN(TRIM(L443))&gt;0,MAX(K13:K442)+1,"")</f>
        <v/>
      </c>
      <c r="L443" s="146"/>
      <c r="M443" s="142"/>
      <c r="N443" s="243"/>
      <c r="X443" s="3">
        <v>1</v>
      </c>
    </row>
    <row r="444" spans="2:24" ht="15.75">
      <c r="B444" s="286"/>
      <c r="C444" s="70"/>
      <c r="D444" s="59" t="str" cm="1">
        <f t="array" ref="D444">IF(ROW()=ROW(D434),C437,INDEX(E434:E447,ROW()-ROW(D434)))</f>
        <v/>
      </c>
      <c r="E444" s="114" t="str">
        <f>IF(OR(D444="",C436="",C436&lt;=0,F444=""),"",TRIM(MID(D444,LEN(F444)+1+IF(MID(D444,LEN(F444)+1,1)=" ",1,0),99999)))</f>
        <v/>
      </c>
      <c r="F444" s="59" t="str">
        <f>IF(OR(G444="",G444=0,G444="0"),"",IF(LEN(G444)&lt;=C436,G444,IF(LEN(SUBSTITUTE(H444," ",""))=C436+1,LEFT(G444,C436),LEFT(G444,FIND("§",SUBSTITUTE(H444," ","§",LEN(H444)-LEN(SUBSTITUTE(H444," ",""))))-1))))</f>
        <v/>
      </c>
      <c r="G444" s="59" t="str">
        <f t="shared" si="14"/>
        <v/>
      </c>
      <c r="H444" s="59" t="str">
        <f>IF(OR(G444="",G444=0,G444="0"),"",LEFT(G444,C436+1))</f>
        <v/>
      </c>
      <c r="I444" s="59"/>
      <c r="J444" s="142"/>
      <c r="K444" s="117" t="str">
        <f>IF(LEN(TRIM(L444))&gt;0,MAX(K13:K443)+1,"")</f>
        <v/>
      </c>
      <c r="L444" s="146"/>
      <c r="M444" s="142"/>
      <c r="N444" s="243"/>
      <c r="X444" s="3">
        <v>1</v>
      </c>
    </row>
    <row r="445" spans="2:24" ht="15.75">
      <c r="B445" s="286"/>
      <c r="C445" s="70"/>
      <c r="D445" s="59" t="str" cm="1">
        <f t="array" ref="D445">IF(ROW()=ROW(D434),C437,INDEX(E434:E447,ROW()-ROW(D434)))</f>
        <v/>
      </c>
      <c r="E445" s="114" t="str">
        <f>IF(OR(D445="",C436="",C436&lt;=0,F445=""),"",TRIM(MID(D445,LEN(F445)+1+IF(MID(D445,LEN(F445)+1,1)=" ",1,0),99999)))</f>
        <v/>
      </c>
      <c r="F445" s="59" t="str">
        <f>IF(OR(G445="",G445=0,G445="0"),"",IF(LEN(G445)&lt;=C436,G445,IF(LEN(SUBSTITUTE(H445," ",""))=C436+1,LEFT(G445,C436),LEFT(G445,FIND("§",SUBSTITUTE(H445," ","§",LEN(H445)-LEN(SUBSTITUTE(H445," ",""))))-1))))</f>
        <v/>
      </c>
      <c r="G445" s="59" t="str">
        <f t="shared" si="14"/>
        <v/>
      </c>
      <c r="H445" s="59" t="str">
        <f>IF(OR(G445="",G445=0,G445="0"),"",LEFT(G445,C436+1))</f>
        <v/>
      </c>
      <c r="I445" s="59"/>
      <c r="J445" s="142"/>
      <c r="K445" s="117" t="str">
        <f>IF(LEN(TRIM(L445))&gt;0,MAX(K13:K444)+1,"")</f>
        <v/>
      </c>
      <c r="L445" s="146"/>
      <c r="M445" s="142"/>
      <c r="N445" s="243"/>
      <c r="X445" s="3">
        <v>1</v>
      </c>
    </row>
    <row r="446" spans="2:24" ht="15.75">
      <c r="B446" s="286"/>
      <c r="C446" s="70"/>
      <c r="D446" s="59" t="str" cm="1">
        <f t="array" ref="D446">IF(ROW()=ROW(D434),C437,INDEX(E434:E447,ROW()-ROW(D434)))</f>
        <v/>
      </c>
      <c r="E446" s="114" t="str">
        <f>IF(OR(D446="",C436="",C436&lt;=0,F446=""),"",TRIM(MID(D446,LEN(F446)+1+IF(MID(D446,LEN(F446)+1,1)=" ",1,0),99999)))</f>
        <v/>
      </c>
      <c r="F446" s="59" t="str">
        <f>IF(OR(G446="",G446=0,G446="0"),"",IF(LEN(G446)&lt;=C436,G446,IF(LEN(SUBSTITUTE(H446," ",""))=C436+1,LEFT(G446,C436),LEFT(G446,FIND("§",SUBSTITUTE(H446," ","§",LEN(H446)-LEN(SUBSTITUTE(H446," ",""))))-1))))</f>
        <v/>
      </c>
      <c r="G446" s="59" t="str">
        <f t="shared" si="14"/>
        <v/>
      </c>
      <c r="H446" s="59" t="str">
        <f>IF(OR(G446="",G446=0,G446="0"),"",LEFT(G446,C436+1))</f>
        <v/>
      </c>
      <c r="I446" s="59"/>
      <c r="J446" s="142"/>
      <c r="K446" s="117" t="str">
        <f>IF(LEN(TRIM(L446))&gt;0,MAX(K13:K445)+1,"")</f>
        <v/>
      </c>
      <c r="L446" s="146"/>
      <c r="M446" s="142"/>
      <c r="N446" s="243"/>
      <c r="X446" s="3">
        <v>1</v>
      </c>
    </row>
    <row r="447" spans="2:24" ht="15.75">
      <c r="B447" s="286"/>
      <c r="C447" s="70"/>
      <c r="D447" s="59" t="str" cm="1">
        <f t="array" ref="D447">IF(ROW()=ROW(D434),C437,INDEX(E434:E447,ROW()-ROW(D434)))</f>
        <v/>
      </c>
      <c r="E447" s="114" t="str">
        <f>IF(OR(D447="",C436="",C436&lt;=0,F447=""),"",TRIM(MID(D447,LEN(F447)+1+IF(MID(D447,LEN(F447)+1,1)=" ",1,0),99999)))</f>
        <v/>
      </c>
      <c r="F447" s="59" t="str">
        <f>IF(OR(G447="",G447=0,G447="0"),"",IF(LEN(G447)&lt;=C436,G447,IF(LEN(SUBSTITUTE(H447," ",""))=C436+1,LEFT(G447,C436),LEFT(G447,FIND("§",SUBSTITUTE(H447," ","§",LEN(H447)-LEN(SUBSTITUTE(H447," ",""))))-1))))</f>
        <v/>
      </c>
      <c r="G447" s="59" t="str">
        <f t="shared" si="14"/>
        <v/>
      </c>
      <c r="H447" s="59" t="str">
        <f>IF(OR(G447="",G447=0,G447="0"),"",LEFT(G447,C436+1))</f>
        <v/>
      </c>
      <c r="I447" s="59"/>
      <c r="J447" s="142"/>
      <c r="K447" s="117" t="str">
        <f>IF(LEN(TRIM(L447))&gt;0,MAX(K13:K446)+1,"")</f>
        <v/>
      </c>
      <c r="L447" s="146"/>
      <c r="M447" s="142"/>
      <c r="N447" s="243"/>
      <c r="X447" s="3">
        <v>1</v>
      </c>
    </row>
    <row r="448" spans="2:24" ht="15.75">
      <c r="B448" s="286"/>
      <c r="C448" s="113" t="str">
        <f>IF(TRIM(SUBSTITUTE(J45,CHAR(160),""))="","",J45)</f>
        <v/>
      </c>
      <c r="D448" s="59" t="str" cm="1">
        <f t="array" ref="D448">IF(ROW()=ROW(D448),C451,INDEX(E448:E461,ROW()-ROW(D448)))</f>
        <v/>
      </c>
      <c r="E448" s="114" t="str">
        <f>IF(OR(D448="",C450="",C450&lt;=0,F448=""),"",TRIM(MID(D448,LEN(F448)+1+IF(MID(D448,LEN(F448)+1,1)=" ",1,0),99999)))</f>
        <v/>
      </c>
      <c r="F448" s="59" t="str">
        <f>IF(OR(G448="",G448=0,G448="0"),"",IF(LEN(G448)&lt;=C450,G448,IF(LEN(SUBSTITUTE(H448," ",""))=C450+1,LEFT(G448,C450),LEFT(G448,FIND("§",SUBSTITUTE(H448," ","§",LEN(H448)-LEN(SUBSTITUTE(H448," ",""))))-1))))</f>
        <v/>
      </c>
      <c r="G448" s="59" t="str">
        <f t="shared" si="14"/>
        <v/>
      </c>
      <c r="H448" s="59" t="str">
        <f>IF(OR(G448="",G448=0,G448="0"),"",LEFT(G448,C450+1))</f>
        <v/>
      </c>
      <c r="I448" s="59"/>
      <c r="J448" s="142"/>
      <c r="K448" s="117" t="str">
        <f>IF(LEN(TRIM(L448))&gt;0,MAX(K13:K447)+1,"")</f>
        <v/>
      </c>
      <c r="L448" s="146"/>
      <c r="M448" s="142"/>
      <c r="N448" s="243"/>
      <c r="X448" s="3">
        <v>1</v>
      </c>
    </row>
    <row r="449" spans="2:24" ht="15.75">
      <c r="B449" s="286"/>
      <c r="C449" s="70" t="str">
        <f>TRIM(SUBSTITUTE(SUBSTITUTE(SUBSTITUTE(SUBSTITUTE(SUBSTITUTE(SUBSTITUTE(SUBSTITUTE(SUBSTITUTE(SUBSTITUTE(CLEAN(IF(OR(LEFT(C448,1)="-",LEFT(C448,1)="="),MID(C448,2,99999),C448)),"—","-"),"–","-"),CHAR(160)," "),CHAR(9)," "),CHAR(13)," "),CHAR(10)," ")," "," ")," "," ")," "," "))</f>
        <v/>
      </c>
      <c r="D449" s="59" t="str" cm="1">
        <f t="array" ref="D449">IF(ROW()=ROW(D448),C451,INDEX(E448:E461,ROW()-ROW(D448)))</f>
        <v/>
      </c>
      <c r="E449" s="114" t="str">
        <f>IF(OR(D449="",C450="",C450&lt;=0,F449=""),"",TRIM(MID(D449,LEN(F449)+1+IF(MID(D449,LEN(F449)+1,1)=" ",1,0),99999)))</f>
        <v/>
      </c>
      <c r="F449" s="59" t="str">
        <f>IF(OR(G449="",G449=0,G449="0"),"",IF(LEN(G449)&lt;=C450,G449,IF(LEN(SUBSTITUTE(H449," ",""))=C450+1,LEFT(G449,C450),LEFT(G449,FIND("§",SUBSTITUTE(H449," ","§",LEN(H449)-LEN(SUBSTITUTE(H449," ",""))))-1))))</f>
        <v/>
      </c>
      <c r="G449" s="59" t="str">
        <f t="shared" si="14"/>
        <v/>
      </c>
      <c r="H449" s="59" t="str">
        <f>IF(OR(G449="",G449=0,G449="0"),"",LEFT(G449,C450+1))</f>
        <v/>
      </c>
      <c r="I449" s="59"/>
      <c r="J449" s="142"/>
      <c r="K449" s="117" t="str">
        <f>IF(LEN(TRIM(L449))&gt;0,MAX(K13:K448)+1,"")</f>
        <v/>
      </c>
      <c r="L449" s="146"/>
      <c r="M449" s="142"/>
      <c r="N449" s="243"/>
      <c r="X449" s="3">
        <v>1</v>
      </c>
    </row>
    <row r="450" spans="2:24" ht="15.75">
      <c r="B450" s="286"/>
      <c r="C450" s="121">
        <f>C11</f>
        <v>120</v>
      </c>
      <c r="D450" s="59" t="str" cm="1">
        <f t="array" ref="D450">IF(ROW()=ROW(D448),C451,INDEX(E448:E461,ROW()-ROW(D448)))</f>
        <v/>
      </c>
      <c r="E450" s="114" t="str">
        <f>IF(OR(D450="",C450="",C450&lt;=0,F450=""),"",TRIM(MID(D450,LEN(F450)+1+IF(MID(D450,LEN(F450)+1,1)=" ",1,0),99999)))</f>
        <v/>
      </c>
      <c r="F450" s="59" t="str">
        <f>IF(OR(G450="",G450=0,G450="0"),"",IF(LEN(G450)&lt;=C450,G450,IF(LEN(SUBSTITUTE(H450," ",""))=C450+1,LEFT(G450,C450),LEFT(G450,FIND("§",SUBSTITUTE(H450," ","§",LEN(H450)-LEN(SUBSTITUTE(H450," ",""))))-1))))</f>
        <v/>
      </c>
      <c r="G450" s="59" t="str">
        <f t="shared" si="14"/>
        <v/>
      </c>
      <c r="H450" s="59" t="str">
        <f>IF(OR(G450="",G450=0,G450="0"),"",LEFT(G450,C450+1))</f>
        <v/>
      </c>
      <c r="I450" s="59"/>
      <c r="J450" s="142"/>
      <c r="K450" s="117" t="str">
        <f>IF(LEN(TRIM(L450))&gt;0,MAX(K13:K449)+1,"")</f>
        <v/>
      </c>
      <c r="L450" s="146"/>
      <c r="M450" s="142"/>
      <c r="N450" s="243"/>
      <c r="X450" s="3">
        <v>1</v>
      </c>
    </row>
    <row r="451" spans="2:24" ht="15.75">
      <c r="B451" s="286"/>
      <c r="C451" s="70" t="str">
        <f>IF(UPPER(TRIM(C12))="X",C455,C449)</f>
        <v/>
      </c>
      <c r="D451" s="59" t="str" cm="1">
        <f t="array" ref="D451">IF(ROW()=ROW(D448),C451,INDEX(E448:E461,ROW()-ROW(D448)))</f>
        <v/>
      </c>
      <c r="E451" s="114" t="str">
        <f>IF(OR(D451="",C450="",C450&lt;=0,F451=""),"",TRIM(MID(D451,LEN(F451)+1+IF(MID(D451,LEN(F451)+1,1)=" ",1,0),99999)))</f>
        <v/>
      </c>
      <c r="F451" s="59" t="str">
        <f>IF(OR(G451="",G451=0,G451="0"),"",IF(LEN(G451)&lt;=C450,G451,IF(LEN(SUBSTITUTE(H451," ",""))=C450+1,LEFT(G451,C450),LEFT(G451,FIND("§",SUBSTITUTE(H451," ","§",LEN(H451)-LEN(SUBSTITUTE(H451," ",""))))-1))))</f>
        <v/>
      </c>
      <c r="G451" s="59" t="str">
        <f t="shared" si="14"/>
        <v/>
      </c>
      <c r="H451" s="59" t="str">
        <f>IF(OR(G451="",G451=0,G451="0"),"",LEFT(G451,C450+1))</f>
        <v/>
      </c>
      <c r="I451" s="59"/>
      <c r="J451" s="142"/>
      <c r="K451" s="117" t="str">
        <f>IF(LEN(TRIM(L451))&gt;0,MAX(K13:K450)+1,"")</f>
        <v/>
      </c>
      <c r="L451" s="146"/>
      <c r="M451" s="142"/>
      <c r="N451" s="243"/>
      <c r="X451" s="3">
        <v>1</v>
      </c>
    </row>
    <row r="452" spans="2:24" ht="15.75">
      <c r="B452" s="286"/>
      <c r="C452" s="123" t="str">
        <f>TRIM(SUBSTITUTE(SUBSTITUTE(SUBSTITUTE(SUBSTITUTE(SUBSTITUTE(SUBSTITUTE(SUBSTITUTE(SUBSTITUTE(SUBSTITUTE(SUBSTITUTE(C449,","," "),";"," "),":"," "),"!"," "),"?"," "),"…"," "),"»"," "),"«"," "),"/"," "),"."," "))</f>
        <v/>
      </c>
      <c r="D452" s="59" t="str" cm="1">
        <f t="array" ref="D452">IF(ROW()=ROW(D448),C451,INDEX(E448:E461,ROW()-ROW(D448)))</f>
        <v/>
      </c>
      <c r="E452" s="114" t="str">
        <f>IF(OR(D452="",C450="",C450&lt;=0,F452=""),"",TRIM(MID(D452,LEN(F452)+1+IF(MID(D452,LEN(F452)+1,1)=" ",1,0),99999)))</f>
        <v/>
      </c>
      <c r="F452" s="59" t="str">
        <f>IF(OR(G452="",G452=0,G452="0"),"",IF(LEN(G452)&lt;=C450,G452,IF(LEN(SUBSTITUTE(H452," ",""))=C450+1,LEFT(G452,C450),LEFT(G452,FIND("§",SUBSTITUTE(H452," ","§",LEN(H452)-LEN(SUBSTITUTE(H452," ",""))))-1))))</f>
        <v/>
      </c>
      <c r="G452" s="59" t="str">
        <f t="shared" si="14"/>
        <v/>
      </c>
      <c r="H452" s="59" t="str">
        <f>IF(OR(G452="",G452=0,G452="0"),"",LEFT(G452,C450+1))</f>
        <v/>
      </c>
      <c r="I452" s="59"/>
      <c r="J452" s="142"/>
      <c r="K452" s="117" t="str">
        <f>IF(LEN(TRIM(L452))&gt;0,MAX(K13:K451)+1,"")</f>
        <v/>
      </c>
      <c r="L452" s="146"/>
      <c r="M452" s="142"/>
      <c r="N452" s="243"/>
      <c r="X452" s="3">
        <v>1</v>
      </c>
    </row>
    <row r="453" spans="2:24" ht="15.75">
      <c r="B453" s="286"/>
      <c r="C453" s="59" t="str">
        <f>TRIM(SUBSTITUTE(SUBSTITUTE(SUBSTITUTE(SUBSTITUTE(SUBSTITUTE(SUBSTITUTE(SUBSTITUTE(SUBSTITUTE(C452,"("," "),")"," "),CHAR(34)," "),"-"," "),"_"," "),"&lt;"," "),"&gt;"," "),"="," "))</f>
        <v/>
      </c>
      <c r="D453" s="59" t="str" cm="1">
        <f t="array" ref="D453">IF(ROW()=ROW(D448),C451,INDEX(E448:E461,ROW()-ROW(D448)))</f>
        <v/>
      </c>
      <c r="E453" s="114" t="str">
        <f>IF(OR(D453="",C450="",C450&lt;=0,F453=""),"",TRIM(MID(D453,LEN(F453)+1+IF(MID(D453,LEN(F453)+1,1)=" ",1,0),99999)))</f>
        <v/>
      </c>
      <c r="F453" s="59" t="str">
        <f>IF(OR(G453="",G453=0,G453="0"),"",IF(LEN(G453)&lt;=C450,G453,IF(LEN(SUBSTITUTE(H453," ",""))=C450+1,LEFT(G453,C450),LEFT(G453,FIND("§",SUBSTITUTE(H453," ","§",LEN(H453)-LEN(SUBSTITUTE(H453," ",""))))-1))))</f>
        <v/>
      </c>
      <c r="G453" s="59" t="str">
        <f t="shared" si="14"/>
        <v/>
      </c>
      <c r="H453" s="59" t="str">
        <f>IF(OR(G453="",G453=0,G453="0"),"",LEFT(G453,C450+1))</f>
        <v/>
      </c>
      <c r="I453" s="59"/>
      <c r="J453" s="142"/>
      <c r="K453" s="117" t="str">
        <f>IF(LEN(TRIM(L453))&gt;0,MAX(K13:K452)+1,"")</f>
        <v/>
      </c>
      <c r="L453" s="146"/>
      <c r="M453" s="142"/>
      <c r="N453" s="243"/>
      <c r="X453" s="3">
        <v>1</v>
      </c>
    </row>
    <row r="454" spans="2:24" ht="15.75">
      <c r="B454" s="286"/>
      <c r="C454" s="70" t="str">
        <f>TRIM(SUBSTITUTE(SUBSTITUTE(SUBSTITUTE(SUBSTITUTE(C453,"►"," "),"▼"," "),"▲"," "),"◄"," "))</f>
        <v/>
      </c>
      <c r="D454" s="59" t="str" cm="1">
        <f t="array" ref="D454">IF(ROW()=ROW(D448),C451,INDEX(E448:E461,ROW()-ROW(D448)))</f>
        <v/>
      </c>
      <c r="E454" s="114" t="str">
        <f>IF(OR(D454="",C450="",C450&lt;=0,F454=""),"",TRIM(MID(D454,LEN(F454)+1+IF(MID(D454,LEN(F454)+1,1)=" ",1,0),99999)))</f>
        <v/>
      </c>
      <c r="F454" s="59" t="str">
        <f>IF(OR(G454="",G454=0,G454="0"),"",IF(LEN(G454)&lt;=C450,G454,IF(LEN(SUBSTITUTE(H454," ",""))=C450+1,LEFT(G454,C450),LEFT(G454,FIND("§",SUBSTITUTE(H454," ","§",LEN(H454)-LEN(SUBSTITUTE(H454," ",""))))-1))))</f>
        <v/>
      </c>
      <c r="G454" s="59" t="str">
        <f t="shared" si="14"/>
        <v/>
      </c>
      <c r="H454" s="59" t="str">
        <f>IF(OR(G454="",G454=0,G454="0"),"",LEFT(G454,C450+1))</f>
        <v/>
      </c>
      <c r="I454" s="59"/>
      <c r="J454" s="142"/>
      <c r="K454" s="117" t="str">
        <f>IF(LEN(TRIM(L454))&gt;0,MAX(K13:K453)+1,"")</f>
        <v/>
      </c>
      <c r="L454" s="146"/>
      <c r="M454" s="142"/>
      <c r="N454" s="243"/>
      <c r="X454" s="3">
        <v>1</v>
      </c>
    </row>
    <row r="455" spans="2:24" ht="15.75">
      <c r="B455" s="286"/>
      <c r="C455" s="70" t="str">
        <f>TRIM(SUBSTITUTE(SUBSTITUTE(C454,"“"," "),"”"," "))</f>
        <v/>
      </c>
      <c r="D455" s="59" t="str" cm="1">
        <f t="array" ref="D455">IF(ROW()=ROW(D448),C451,INDEX(E448:E461,ROW()-ROW(D448)))</f>
        <v/>
      </c>
      <c r="E455" s="114" t="str">
        <f>IF(OR(D455="",C450="",C450&lt;=0,F455=""),"",TRIM(MID(D455,LEN(F455)+1+IF(MID(D455,LEN(F455)+1,1)=" ",1,0),99999)))</f>
        <v/>
      </c>
      <c r="F455" s="59" t="str">
        <f>IF(OR(G455="",G455=0,G455="0"),"",IF(LEN(G455)&lt;=C450,G455,IF(LEN(SUBSTITUTE(H455," ",""))=C450+1,LEFT(G455,C450),LEFT(G455,FIND("§",SUBSTITUTE(H455," ","§",LEN(H455)-LEN(SUBSTITUTE(H455," ",""))))-1))))</f>
        <v/>
      </c>
      <c r="G455" s="59" t="str">
        <f t="shared" si="14"/>
        <v/>
      </c>
      <c r="H455" s="59" t="str">
        <f>IF(OR(G455="",G455=0,G455="0"),"",LEFT(G455,C450+1))</f>
        <v/>
      </c>
      <c r="I455" s="59"/>
      <c r="J455" s="142"/>
      <c r="K455" s="117" t="str">
        <f>IF(LEN(TRIM(L455))&gt;0,MAX(K13:K454)+1,"")</f>
        <v/>
      </c>
      <c r="L455" s="146"/>
      <c r="M455" s="142"/>
      <c r="N455" s="243"/>
      <c r="X455" s="3">
        <v>1</v>
      </c>
    </row>
    <row r="456" spans="2:24" ht="15.75">
      <c r="B456" s="286"/>
      <c r="C456" s="70"/>
      <c r="D456" s="59" t="str" cm="1">
        <f t="array" ref="D456">IF(ROW()=ROW(D448),C451,INDEX(E448:E461,ROW()-ROW(D448)))</f>
        <v/>
      </c>
      <c r="E456" s="114" t="str">
        <f>IF(OR(D456="",C450="",C450&lt;=0,F456=""),"",TRIM(MID(D456,LEN(F456)+1+IF(MID(D456,LEN(F456)+1,1)=" ",1,0),99999)))</f>
        <v/>
      </c>
      <c r="F456" s="59" t="str">
        <f>IF(OR(G456="",G456=0,G456="0"),"",IF(LEN(G456)&lt;=C450,G456,IF(LEN(SUBSTITUTE(H456," ",""))=C450+1,LEFT(G456,C450),LEFT(G456,FIND("§",SUBSTITUTE(H456," ","§",LEN(H456)-LEN(SUBSTITUTE(H456," ",""))))-1))))</f>
        <v/>
      </c>
      <c r="G456" s="59" t="str">
        <f t="shared" si="14"/>
        <v/>
      </c>
      <c r="H456" s="59" t="str">
        <f>IF(OR(G456="",G456=0,G456="0"),"",LEFT(G456,C450+1))</f>
        <v/>
      </c>
      <c r="I456" s="59"/>
      <c r="J456" s="142"/>
      <c r="K456" s="117" t="str">
        <f>IF(LEN(TRIM(L456))&gt;0,MAX(K13:K455)+1,"")</f>
        <v/>
      </c>
      <c r="L456" s="146"/>
      <c r="M456" s="142"/>
      <c r="N456" s="243"/>
      <c r="X456" s="3">
        <v>1</v>
      </c>
    </row>
    <row r="457" spans="2:24" ht="15.75">
      <c r="B457" s="286"/>
      <c r="C457" s="70"/>
      <c r="D457" s="59" t="str" cm="1">
        <f t="array" ref="D457">IF(ROW()=ROW(D448),C451,INDEX(E448:E461,ROW()-ROW(D448)))</f>
        <v/>
      </c>
      <c r="E457" s="114" t="str">
        <f>IF(OR(D457="",C450="",C450&lt;=0,F457=""),"",TRIM(MID(D457,LEN(F457)+1+IF(MID(D457,LEN(F457)+1,1)=" ",1,0),99999)))</f>
        <v/>
      </c>
      <c r="F457" s="59" t="str">
        <f>IF(OR(G457="",G457=0,G457="0"),"",IF(LEN(G457)&lt;=C450,G457,IF(LEN(SUBSTITUTE(H457," ",""))=C450+1,LEFT(G457,C450),LEFT(G457,FIND("§",SUBSTITUTE(H457," ","§",LEN(H457)-LEN(SUBSTITUTE(H457," ",""))))-1))))</f>
        <v/>
      </c>
      <c r="G457" s="59" t="str">
        <f t="shared" si="14"/>
        <v/>
      </c>
      <c r="H457" s="59" t="str">
        <f>IF(OR(G457="",G457=0,G457="0"),"",LEFT(G457,C450+1))</f>
        <v/>
      </c>
      <c r="I457" s="59"/>
      <c r="J457" s="142"/>
      <c r="K457" s="117" t="str">
        <f>IF(LEN(TRIM(L457))&gt;0,MAX(K13:K456)+1,"")</f>
        <v/>
      </c>
      <c r="L457" s="146"/>
      <c r="M457" s="142"/>
      <c r="N457" s="243"/>
      <c r="X457" s="3">
        <v>1</v>
      </c>
    </row>
    <row r="458" spans="2:24" ht="15.75">
      <c r="B458" s="286"/>
      <c r="C458" s="70"/>
      <c r="D458" s="59" t="str" cm="1">
        <f t="array" ref="D458">IF(ROW()=ROW(D448),C451,INDEX(E448:E461,ROW()-ROW(D448)))</f>
        <v/>
      </c>
      <c r="E458" s="114" t="str">
        <f>IF(OR(D458="",C450="",C450&lt;=0,F458=""),"",TRIM(MID(D458,LEN(F458)+1+IF(MID(D458,LEN(F458)+1,1)=" ",1,0),99999)))</f>
        <v/>
      </c>
      <c r="F458" s="59" t="str">
        <f>IF(OR(G458="",G458=0,G458="0"),"",IF(LEN(G458)&lt;=C450,G458,IF(LEN(SUBSTITUTE(H458," ",""))=C450+1,LEFT(G458,C450),LEFT(G458,FIND("§",SUBSTITUTE(H458," ","§",LEN(H458)-LEN(SUBSTITUTE(H458," ",""))))-1))))</f>
        <v/>
      </c>
      <c r="G458" s="59" t="str">
        <f t="shared" si="14"/>
        <v/>
      </c>
      <c r="H458" s="59" t="str">
        <f>IF(OR(G458="",G458=0,G458="0"),"",LEFT(G458,C450+1))</f>
        <v/>
      </c>
      <c r="I458" s="59"/>
      <c r="J458" s="142"/>
      <c r="K458" s="117" t="str">
        <f>IF(LEN(TRIM(L458))&gt;0,MAX(K13:K457)+1,"")</f>
        <v/>
      </c>
      <c r="L458" s="146"/>
      <c r="M458" s="142"/>
      <c r="N458" s="243"/>
      <c r="X458" s="3">
        <v>1</v>
      </c>
    </row>
    <row r="459" spans="2:24" ht="15.75">
      <c r="B459" s="286"/>
      <c r="C459" s="70"/>
      <c r="D459" s="59" t="str" cm="1">
        <f t="array" ref="D459">IF(ROW()=ROW(D448),C451,INDEX(E448:E461,ROW()-ROW(D448)))</f>
        <v/>
      </c>
      <c r="E459" s="114" t="str">
        <f>IF(OR(D459="",C450="",C450&lt;=0,F459=""),"",TRIM(MID(D459,LEN(F459)+1+IF(MID(D459,LEN(F459)+1,1)=" ",1,0),99999)))</f>
        <v/>
      </c>
      <c r="F459" s="59" t="str">
        <f>IF(OR(G459="",G459=0,G459="0"),"",IF(LEN(G459)&lt;=C450,G459,IF(LEN(SUBSTITUTE(H459," ",""))=C450+1,LEFT(G459,C450),LEFT(G459,FIND("§",SUBSTITUTE(H459," ","§",LEN(H459)-LEN(SUBSTITUTE(H459," ",""))))-1))))</f>
        <v/>
      </c>
      <c r="G459" s="59" t="str">
        <f t="shared" si="14"/>
        <v/>
      </c>
      <c r="H459" s="59" t="str">
        <f>IF(OR(G459="",G459=0,G459="0"),"",LEFT(G459,C450+1))</f>
        <v/>
      </c>
      <c r="I459" s="59"/>
      <c r="J459" s="142"/>
      <c r="K459" s="117" t="str">
        <f>IF(LEN(TRIM(L459))&gt;0,MAX(K13:K458)+1,"")</f>
        <v/>
      </c>
      <c r="L459" s="146"/>
      <c r="M459" s="142"/>
      <c r="N459" s="243"/>
      <c r="X459" s="3">
        <v>1</v>
      </c>
    </row>
    <row r="460" spans="2:24" ht="15.75">
      <c r="B460" s="286"/>
      <c r="C460" s="70"/>
      <c r="D460" s="59" t="str" cm="1">
        <f t="array" ref="D460">IF(ROW()=ROW(D448),C451,INDEX(E448:E461,ROW()-ROW(D448)))</f>
        <v/>
      </c>
      <c r="E460" s="114" t="str">
        <f>IF(OR(D460="",C450="",C450&lt;=0,F460=""),"",TRIM(MID(D460,LEN(F460)+1+IF(MID(D460,LEN(F460)+1,1)=" ",1,0),99999)))</f>
        <v/>
      </c>
      <c r="F460" s="59" t="str">
        <f>IF(OR(G460="",G460=0,G460="0"),"",IF(LEN(G460)&lt;=C450,G460,IF(LEN(SUBSTITUTE(H460," ",""))=C450+1,LEFT(G460,C450),LEFT(G460,FIND("§",SUBSTITUTE(H460," ","§",LEN(H460)-LEN(SUBSTITUTE(H460," ",""))))-1))))</f>
        <v/>
      </c>
      <c r="G460" s="59" t="str">
        <f t="shared" si="14"/>
        <v/>
      </c>
      <c r="H460" s="59" t="str">
        <f>IF(OR(G460="",G460=0,G460="0"),"",LEFT(G460,C450+1))</f>
        <v/>
      </c>
      <c r="I460" s="59"/>
      <c r="J460" s="142"/>
      <c r="K460" s="117" t="str">
        <f>IF(LEN(TRIM(L460))&gt;0,MAX(K13:K459)+1,"")</f>
        <v/>
      </c>
      <c r="L460" s="146"/>
      <c r="M460" s="142"/>
      <c r="N460" s="243"/>
      <c r="X460" s="3">
        <v>1</v>
      </c>
    </row>
    <row r="461" spans="2:24" ht="15.75">
      <c r="B461" s="286"/>
      <c r="C461" s="70"/>
      <c r="D461" s="59" t="str" cm="1">
        <f t="array" ref="D461">IF(ROW()=ROW(D448),C451,INDEX(E448:E461,ROW()-ROW(D448)))</f>
        <v/>
      </c>
      <c r="E461" s="114" t="str">
        <f>IF(OR(D461="",C450="",C450&lt;=0,F461=""),"",TRIM(MID(D461,LEN(F461)+1+IF(MID(D461,LEN(F461)+1,1)=" ",1,0),99999)))</f>
        <v/>
      </c>
      <c r="F461" s="59" t="str">
        <f>IF(OR(G461="",G461=0,G461="0"),"",IF(LEN(G461)&lt;=C450,G461,IF(LEN(SUBSTITUTE(H461," ",""))=C450+1,LEFT(G461,C450),LEFT(G461,FIND("§",SUBSTITUTE(H461," ","§",LEN(H461)-LEN(SUBSTITUTE(H461," ",""))))-1))))</f>
        <v/>
      </c>
      <c r="G461" s="59" t="str">
        <f t="shared" si="14"/>
        <v/>
      </c>
      <c r="H461" s="59" t="str">
        <f>IF(OR(G461="",G461=0,G461="0"),"",LEFT(G461,C450+1))</f>
        <v/>
      </c>
      <c r="I461" s="59"/>
      <c r="J461" s="142"/>
      <c r="K461" s="117" t="str">
        <f>IF(LEN(TRIM(L461))&gt;0,MAX(K13:K460)+1,"")</f>
        <v/>
      </c>
      <c r="L461" s="146"/>
      <c r="M461" s="142"/>
      <c r="N461" s="243"/>
      <c r="X461" s="3">
        <v>1</v>
      </c>
    </row>
    <row r="462" spans="2:24" ht="15.75">
      <c r="B462" s="286"/>
      <c r="C462" s="113" t="str">
        <f>IF(TRIM(SUBSTITUTE(J46,CHAR(160),""))="","",J46)</f>
        <v/>
      </c>
      <c r="D462" s="59" t="str" cm="1">
        <f t="array" ref="D462">IF(ROW()=ROW(D462),C465,INDEX(E462:E475,ROW()-ROW(D462)))</f>
        <v/>
      </c>
      <c r="E462" s="114" t="str">
        <f>IF(OR(D462="",C464="",C464&lt;=0,F462=""),"",TRIM(MID(D462,LEN(F462)+1+IF(MID(D462,LEN(F462)+1,1)=" ",1,0),99999)))</f>
        <v/>
      </c>
      <c r="F462" s="59" t="str">
        <f>IF(OR(G462="",G462=0,G462="0"),"",IF(LEN(G462)&lt;=C464,G462,IF(LEN(SUBSTITUTE(H462," ",""))=C464+1,LEFT(G462,C464),LEFT(G462,FIND("§",SUBSTITUTE(H462," ","§",LEN(H462)-LEN(SUBSTITUTE(H462," ",""))))-1))))</f>
        <v/>
      </c>
      <c r="G462" s="59" t="str">
        <f t="shared" ref="G462:G525" si="15">IF(OR(D462="",D462=0),"",TRIM(SUBSTITUTE(SUBSTITUTE(D462,CHAR(160)," "),CHAR(10)," ")))</f>
        <v/>
      </c>
      <c r="H462" s="59" t="str">
        <f>IF(OR(G462="",G462=0,G462="0"),"",LEFT(G462,C464+1))</f>
        <v/>
      </c>
      <c r="I462" s="59"/>
      <c r="J462" s="142"/>
      <c r="K462" s="117" t="str">
        <f>IF(LEN(TRIM(L462))&gt;0,MAX(K13:K461)+1,"")</f>
        <v/>
      </c>
      <c r="L462" s="146"/>
      <c r="M462" s="142"/>
      <c r="N462" s="243"/>
      <c r="X462" s="3">
        <v>1</v>
      </c>
    </row>
    <row r="463" spans="2:24" ht="15.75">
      <c r="B463" s="286"/>
      <c r="C463" s="70" t="str">
        <f>TRIM(SUBSTITUTE(SUBSTITUTE(SUBSTITUTE(SUBSTITUTE(SUBSTITUTE(SUBSTITUTE(SUBSTITUTE(SUBSTITUTE(SUBSTITUTE(CLEAN(IF(OR(LEFT(C462,1)="-",LEFT(C462,1)="="),MID(C462,2,99999),C462)),"—","-"),"–","-"),CHAR(160)," "),CHAR(9)," "),CHAR(13)," "),CHAR(10)," ")," "," ")," "," ")," "," "))</f>
        <v/>
      </c>
      <c r="D463" s="59" t="str" cm="1">
        <f t="array" ref="D463">IF(ROW()=ROW(D462),C465,INDEX(E462:E475,ROW()-ROW(D462)))</f>
        <v/>
      </c>
      <c r="E463" s="114" t="str">
        <f>IF(OR(D463="",C464="",C464&lt;=0,F463=""),"",TRIM(MID(D463,LEN(F463)+1+IF(MID(D463,LEN(F463)+1,1)=" ",1,0),99999)))</f>
        <v/>
      </c>
      <c r="F463" s="59" t="str">
        <f>IF(OR(G463="",G463=0,G463="0"),"",IF(LEN(G463)&lt;=C464,G463,IF(LEN(SUBSTITUTE(H463," ",""))=C464+1,LEFT(G463,C464),LEFT(G463,FIND("§",SUBSTITUTE(H463," ","§",LEN(H463)-LEN(SUBSTITUTE(H463," ",""))))-1))))</f>
        <v/>
      </c>
      <c r="G463" s="59" t="str">
        <f t="shared" si="15"/>
        <v/>
      </c>
      <c r="H463" s="59" t="str">
        <f>IF(OR(G463="",G463=0,G463="0"),"",LEFT(G463,C464+1))</f>
        <v/>
      </c>
      <c r="I463" s="59"/>
      <c r="J463" s="142"/>
      <c r="K463" s="117" t="str">
        <f>IF(LEN(TRIM(L463))&gt;0,MAX(K13:K462)+1,"")</f>
        <v/>
      </c>
      <c r="L463" s="146"/>
      <c r="M463" s="142"/>
      <c r="N463" s="243"/>
      <c r="X463" s="3">
        <v>1</v>
      </c>
    </row>
    <row r="464" spans="2:24" ht="15.75">
      <c r="B464" s="286"/>
      <c r="C464" s="121">
        <f>C11</f>
        <v>120</v>
      </c>
      <c r="D464" s="59" t="str" cm="1">
        <f t="array" ref="D464">IF(ROW()=ROW(D462),C465,INDEX(E462:E475,ROW()-ROW(D462)))</f>
        <v/>
      </c>
      <c r="E464" s="114" t="str">
        <f>IF(OR(D464="",C464="",C464&lt;=0,F464=""),"",TRIM(MID(D464,LEN(F464)+1+IF(MID(D464,LEN(F464)+1,1)=" ",1,0),99999)))</f>
        <v/>
      </c>
      <c r="F464" s="59" t="str">
        <f>IF(OR(G464="",G464=0,G464="0"),"",IF(LEN(G464)&lt;=C464,G464,IF(LEN(SUBSTITUTE(H464," ",""))=C464+1,LEFT(G464,C464),LEFT(G464,FIND("§",SUBSTITUTE(H464," ","§",LEN(H464)-LEN(SUBSTITUTE(H464," ",""))))-1))))</f>
        <v/>
      </c>
      <c r="G464" s="59" t="str">
        <f t="shared" si="15"/>
        <v/>
      </c>
      <c r="H464" s="59" t="str">
        <f>IF(OR(G464="",G464=0,G464="0"),"",LEFT(G464,C464+1))</f>
        <v/>
      </c>
      <c r="I464" s="59"/>
      <c r="J464" s="142"/>
      <c r="K464" s="117" t="str">
        <f>IF(LEN(TRIM(L464))&gt;0,MAX(K13:K463)+1,"")</f>
        <v/>
      </c>
      <c r="L464" s="146"/>
      <c r="M464" s="142"/>
      <c r="N464" s="243"/>
      <c r="X464" s="3">
        <v>1</v>
      </c>
    </row>
    <row r="465" spans="2:24" ht="15.75">
      <c r="B465" s="286"/>
      <c r="C465" s="70" t="str">
        <f>IF(UPPER(TRIM(C12))="X",C469,C463)</f>
        <v/>
      </c>
      <c r="D465" s="59" t="str" cm="1">
        <f t="array" ref="D465">IF(ROW()=ROW(D462),C465,INDEX(E462:E475,ROW()-ROW(D462)))</f>
        <v/>
      </c>
      <c r="E465" s="114" t="str">
        <f>IF(OR(D465="",C464="",C464&lt;=0,F465=""),"",TRIM(MID(D465,LEN(F465)+1+IF(MID(D465,LEN(F465)+1,1)=" ",1,0),99999)))</f>
        <v/>
      </c>
      <c r="F465" s="59" t="str">
        <f>IF(OR(G465="",G465=0,G465="0"),"",IF(LEN(G465)&lt;=C464,G465,IF(LEN(SUBSTITUTE(H465," ",""))=C464+1,LEFT(G465,C464),LEFT(G465,FIND("§",SUBSTITUTE(H465," ","§",LEN(H465)-LEN(SUBSTITUTE(H465," ",""))))-1))))</f>
        <v/>
      </c>
      <c r="G465" s="59" t="str">
        <f t="shared" si="15"/>
        <v/>
      </c>
      <c r="H465" s="59" t="str">
        <f>IF(OR(G465="",G465=0,G465="0"),"",LEFT(G465,C464+1))</f>
        <v/>
      </c>
      <c r="I465" s="59"/>
      <c r="J465" s="142"/>
      <c r="K465" s="117" t="str">
        <f>IF(LEN(TRIM(L465))&gt;0,MAX(K13:K464)+1,"")</f>
        <v/>
      </c>
      <c r="L465" s="146"/>
      <c r="M465" s="142"/>
      <c r="N465" s="243"/>
      <c r="X465" s="3">
        <v>1</v>
      </c>
    </row>
    <row r="466" spans="2:24" ht="15.75">
      <c r="B466" s="286"/>
      <c r="C466" s="123" t="str">
        <f>TRIM(SUBSTITUTE(SUBSTITUTE(SUBSTITUTE(SUBSTITUTE(SUBSTITUTE(SUBSTITUTE(SUBSTITUTE(SUBSTITUTE(SUBSTITUTE(SUBSTITUTE(C463,","," "),";"," "),":"," "),"!"," "),"?"," "),"…"," "),"»"," "),"«"," "),"/"," "),"."," "))</f>
        <v/>
      </c>
      <c r="D466" s="59" t="str" cm="1">
        <f t="array" ref="D466">IF(ROW()=ROW(D462),C465,INDEX(E462:E475,ROW()-ROW(D462)))</f>
        <v/>
      </c>
      <c r="E466" s="114" t="str">
        <f>IF(OR(D466="",C464="",C464&lt;=0,F466=""),"",TRIM(MID(D466,LEN(F466)+1+IF(MID(D466,LEN(F466)+1,1)=" ",1,0),99999)))</f>
        <v/>
      </c>
      <c r="F466" s="59" t="str">
        <f>IF(OR(G466="",G466=0,G466="0"),"",IF(LEN(G466)&lt;=C464,G466,IF(LEN(SUBSTITUTE(H466," ",""))=C464+1,LEFT(G466,C464),LEFT(G466,FIND("§",SUBSTITUTE(H466," ","§",LEN(H466)-LEN(SUBSTITUTE(H466," ",""))))-1))))</f>
        <v/>
      </c>
      <c r="G466" s="59" t="str">
        <f t="shared" si="15"/>
        <v/>
      </c>
      <c r="H466" s="59" t="str">
        <f>IF(OR(G466="",G466=0,G466="0"),"",LEFT(G466,C464+1))</f>
        <v/>
      </c>
      <c r="I466" s="59"/>
      <c r="J466" s="142"/>
      <c r="K466" s="117" t="str">
        <f>IF(LEN(TRIM(L466))&gt;0,MAX(K13:K465)+1,"")</f>
        <v/>
      </c>
      <c r="L466" s="146"/>
      <c r="M466" s="142"/>
      <c r="N466" s="243"/>
      <c r="X466" s="3">
        <v>1</v>
      </c>
    </row>
    <row r="467" spans="2:24" ht="15.75">
      <c r="B467" s="286"/>
      <c r="C467" s="59" t="str">
        <f>TRIM(SUBSTITUTE(SUBSTITUTE(SUBSTITUTE(SUBSTITUTE(SUBSTITUTE(SUBSTITUTE(SUBSTITUTE(SUBSTITUTE(C466,"("," "),")"," "),CHAR(34)," "),"-"," "),"_"," "),"&lt;"," "),"&gt;"," "),"="," "))</f>
        <v/>
      </c>
      <c r="D467" s="59" t="str" cm="1">
        <f t="array" ref="D467">IF(ROW()=ROW(D462),C465,INDEX(E462:E475,ROW()-ROW(D462)))</f>
        <v/>
      </c>
      <c r="E467" s="114" t="str">
        <f>IF(OR(D467="",C464="",C464&lt;=0,F467=""),"",TRIM(MID(D467,LEN(F467)+1+IF(MID(D467,LEN(F467)+1,1)=" ",1,0),99999)))</f>
        <v/>
      </c>
      <c r="F467" s="59" t="str">
        <f>IF(OR(G467="",G467=0,G467="0"),"",IF(LEN(G467)&lt;=C464,G467,IF(LEN(SUBSTITUTE(H467," ",""))=C464+1,LEFT(G467,C464),LEFT(G467,FIND("§",SUBSTITUTE(H467," ","§",LEN(H467)-LEN(SUBSTITUTE(H467," ",""))))-1))))</f>
        <v/>
      </c>
      <c r="G467" s="59" t="str">
        <f t="shared" si="15"/>
        <v/>
      </c>
      <c r="H467" s="59" t="str">
        <f>IF(OR(G467="",G467=0,G467="0"),"",LEFT(G467,C464+1))</f>
        <v/>
      </c>
      <c r="I467" s="59"/>
      <c r="J467" s="142"/>
      <c r="K467" s="117" t="str">
        <f>IF(LEN(TRIM(L467))&gt;0,MAX(K13:K466)+1,"")</f>
        <v/>
      </c>
      <c r="L467" s="146"/>
      <c r="M467" s="142"/>
      <c r="N467" s="243"/>
      <c r="X467" s="3">
        <v>1</v>
      </c>
    </row>
    <row r="468" spans="2:24" ht="15.75">
      <c r="B468" s="286"/>
      <c r="C468" s="70" t="str">
        <f>TRIM(SUBSTITUTE(SUBSTITUTE(SUBSTITUTE(SUBSTITUTE(C467,"►"," "),"▼"," "),"▲"," "),"◄"," "))</f>
        <v/>
      </c>
      <c r="D468" s="59" t="str" cm="1">
        <f t="array" ref="D468">IF(ROW()=ROW(D462),C465,INDEX(E462:E475,ROW()-ROW(D462)))</f>
        <v/>
      </c>
      <c r="E468" s="114" t="str">
        <f>IF(OR(D468="",C464="",C464&lt;=0,F468=""),"",TRIM(MID(D468,LEN(F468)+1+IF(MID(D468,LEN(F468)+1,1)=" ",1,0),99999)))</f>
        <v/>
      </c>
      <c r="F468" s="59" t="str">
        <f>IF(OR(G468="",G468=0,G468="0"),"",IF(LEN(G468)&lt;=C464,G468,IF(LEN(SUBSTITUTE(H468," ",""))=C464+1,LEFT(G468,C464),LEFT(G468,FIND("§",SUBSTITUTE(H468," ","§",LEN(H468)-LEN(SUBSTITUTE(H468," ",""))))-1))))</f>
        <v/>
      </c>
      <c r="G468" s="59" t="str">
        <f t="shared" si="15"/>
        <v/>
      </c>
      <c r="H468" s="59" t="str">
        <f>IF(OR(G468="",G468=0,G468="0"),"",LEFT(G468,C464+1))</f>
        <v/>
      </c>
      <c r="I468" s="59"/>
      <c r="J468" s="142"/>
      <c r="K468" s="117" t="str">
        <f>IF(LEN(TRIM(L468))&gt;0,MAX(K13:K467)+1,"")</f>
        <v/>
      </c>
      <c r="L468" s="146"/>
      <c r="M468" s="142"/>
      <c r="N468" s="243"/>
      <c r="X468" s="3">
        <v>1</v>
      </c>
    </row>
    <row r="469" spans="2:24" ht="15.75">
      <c r="B469" s="286"/>
      <c r="C469" s="70" t="str">
        <f>TRIM(SUBSTITUTE(SUBSTITUTE(C468,"“"," "),"”"," "))</f>
        <v/>
      </c>
      <c r="D469" s="59" t="str" cm="1">
        <f t="array" ref="D469">IF(ROW()=ROW(D462),C465,INDEX(E462:E475,ROW()-ROW(D462)))</f>
        <v/>
      </c>
      <c r="E469" s="114" t="str">
        <f>IF(OR(D469="",C464="",C464&lt;=0,F469=""),"",TRIM(MID(D469,LEN(F469)+1+IF(MID(D469,LEN(F469)+1,1)=" ",1,0),99999)))</f>
        <v/>
      </c>
      <c r="F469" s="59" t="str">
        <f>IF(OR(G469="",G469=0,G469="0"),"",IF(LEN(G469)&lt;=C464,G469,IF(LEN(SUBSTITUTE(H469," ",""))=C464+1,LEFT(G469,C464),LEFT(G469,FIND("§",SUBSTITUTE(H469," ","§",LEN(H469)-LEN(SUBSTITUTE(H469," ",""))))-1))))</f>
        <v/>
      </c>
      <c r="G469" s="59" t="str">
        <f t="shared" si="15"/>
        <v/>
      </c>
      <c r="H469" s="59" t="str">
        <f>IF(OR(G469="",G469=0,G469="0"),"",LEFT(G469,C464+1))</f>
        <v/>
      </c>
      <c r="I469" s="59"/>
      <c r="J469" s="142"/>
      <c r="K469" s="117" t="str">
        <f>IF(LEN(TRIM(L469))&gt;0,MAX(K13:K468)+1,"")</f>
        <v/>
      </c>
      <c r="L469" s="146"/>
      <c r="M469" s="142"/>
      <c r="N469" s="243"/>
      <c r="X469" s="3">
        <v>1</v>
      </c>
    </row>
    <row r="470" spans="2:24" ht="15.75">
      <c r="B470" s="286"/>
      <c r="C470" s="70"/>
      <c r="D470" s="59" t="str" cm="1">
        <f t="array" ref="D470">IF(ROW()=ROW(D462),C465,INDEX(E462:E475,ROW()-ROW(D462)))</f>
        <v/>
      </c>
      <c r="E470" s="114" t="str">
        <f>IF(OR(D470="",C464="",C464&lt;=0,F470=""),"",TRIM(MID(D470,LEN(F470)+1+IF(MID(D470,LEN(F470)+1,1)=" ",1,0),99999)))</f>
        <v/>
      </c>
      <c r="F470" s="59" t="str">
        <f>IF(OR(G470="",G470=0,G470="0"),"",IF(LEN(G470)&lt;=C464,G470,IF(LEN(SUBSTITUTE(H470," ",""))=C464+1,LEFT(G470,C464),LEFT(G470,FIND("§",SUBSTITUTE(H470," ","§",LEN(H470)-LEN(SUBSTITUTE(H470," ",""))))-1))))</f>
        <v/>
      </c>
      <c r="G470" s="59" t="str">
        <f t="shared" si="15"/>
        <v/>
      </c>
      <c r="H470" s="59" t="str">
        <f>IF(OR(G470="",G470=0,G470="0"),"",LEFT(G470,C464+1))</f>
        <v/>
      </c>
      <c r="I470" s="59"/>
      <c r="J470" s="142"/>
      <c r="K470" s="117" t="str">
        <f>IF(LEN(TRIM(L470))&gt;0,MAX(K13:K469)+1,"")</f>
        <v/>
      </c>
      <c r="L470" s="146"/>
      <c r="M470" s="142"/>
      <c r="N470" s="243"/>
      <c r="X470" s="3">
        <v>1</v>
      </c>
    </row>
    <row r="471" spans="2:24" ht="15.75">
      <c r="B471" s="286"/>
      <c r="C471" s="70"/>
      <c r="D471" s="59" t="str" cm="1">
        <f t="array" ref="D471">IF(ROW()=ROW(D462),C465,INDEX(E462:E475,ROW()-ROW(D462)))</f>
        <v/>
      </c>
      <c r="E471" s="114" t="str">
        <f>IF(OR(D471="",C464="",C464&lt;=0,F471=""),"",TRIM(MID(D471,LEN(F471)+1+IF(MID(D471,LEN(F471)+1,1)=" ",1,0),99999)))</f>
        <v/>
      </c>
      <c r="F471" s="59" t="str">
        <f>IF(OR(G471="",G471=0,G471="0"),"",IF(LEN(G471)&lt;=C464,G471,IF(LEN(SUBSTITUTE(H471," ",""))=C464+1,LEFT(G471,C464),LEFT(G471,FIND("§",SUBSTITUTE(H471," ","§",LEN(H471)-LEN(SUBSTITUTE(H471," ",""))))-1))))</f>
        <v/>
      </c>
      <c r="G471" s="59" t="str">
        <f t="shared" si="15"/>
        <v/>
      </c>
      <c r="H471" s="59" t="str">
        <f>IF(OR(G471="",G471=0,G471="0"),"",LEFT(G471,C464+1))</f>
        <v/>
      </c>
      <c r="I471" s="59"/>
      <c r="J471" s="142"/>
      <c r="K471" s="117" t="str">
        <f>IF(LEN(TRIM(L471))&gt;0,MAX(K13:K470)+1,"")</f>
        <v/>
      </c>
      <c r="L471" s="146"/>
      <c r="M471" s="142"/>
      <c r="N471" s="243"/>
      <c r="X471" s="3">
        <v>1</v>
      </c>
    </row>
    <row r="472" spans="2:24" ht="15.75">
      <c r="B472" s="286"/>
      <c r="C472" s="70"/>
      <c r="D472" s="59" t="str" cm="1">
        <f t="array" ref="D472">IF(ROW()=ROW(D462),C465,INDEX(E462:E475,ROW()-ROW(D462)))</f>
        <v/>
      </c>
      <c r="E472" s="114" t="str">
        <f>IF(OR(D472="",C464="",C464&lt;=0,F472=""),"",TRIM(MID(D472,LEN(F472)+1+IF(MID(D472,LEN(F472)+1,1)=" ",1,0),99999)))</f>
        <v/>
      </c>
      <c r="F472" s="59" t="str">
        <f>IF(OR(G472="",G472=0,G472="0"),"",IF(LEN(G472)&lt;=C464,G472,IF(LEN(SUBSTITUTE(H472," ",""))=C464+1,LEFT(G472,C464),LEFT(G472,FIND("§",SUBSTITUTE(H472," ","§",LEN(H472)-LEN(SUBSTITUTE(H472," ",""))))-1))))</f>
        <v/>
      </c>
      <c r="G472" s="59" t="str">
        <f t="shared" si="15"/>
        <v/>
      </c>
      <c r="H472" s="59" t="str">
        <f>IF(OR(G472="",G472=0,G472="0"),"",LEFT(G472,C464+1))</f>
        <v/>
      </c>
      <c r="I472" s="59"/>
      <c r="J472" s="142"/>
      <c r="K472" s="117" t="str">
        <f>IF(LEN(TRIM(L472))&gt;0,MAX(K13:K471)+1,"")</f>
        <v/>
      </c>
      <c r="L472" s="146"/>
      <c r="M472" s="142"/>
      <c r="N472" s="243"/>
      <c r="X472" s="3">
        <v>1</v>
      </c>
    </row>
    <row r="473" spans="2:24" ht="15.75">
      <c r="B473" s="286"/>
      <c r="C473" s="70"/>
      <c r="D473" s="59" t="str" cm="1">
        <f t="array" ref="D473">IF(ROW()=ROW(D462),C465,INDEX(E462:E475,ROW()-ROW(D462)))</f>
        <v/>
      </c>
      <c r="E473" s="114" t="str">
        <f>IF(OR(D473="",C464="",C464&lt;=0,F473=""),"",TRIM(MID(D473,LEN(F473)+1+IF(MID(D473,LEN(F473)+1,1)=" ",1,0),99999)))</f>
        <v/>
      </c>
      <c r="F473" s="59" t="str">
        <f>IF(OR(G473="",G473=0,G473="0"),"",IF(LEN(G473)&lt;=C464,G473,IF(LEN(SUBSTITUTE(H473," ",""))=C464+1,LEFT(G473,C464),LEFT(G473,FIND("§",SUBSTITUTE(H473," ","§",LEN(H473)-LEN(SUBSTITUTE(H473," ",""))))-1))))</f>
        <v/>
      </c>
      <c r="G473" s="59" t="str">
        <f t="shared" si="15"/>
        <v/>
      </c>
      <c r="H473" s="59" t="str">
        <f>IF(OR(G473="",G473=0,G473="0"),"",LEFT(G473,C464+1))</f>
        <v/>
      </c>
      <c r="I473" s="59"/>
      <c r="J473" s="142"/>
      <c r="K473" s="117" t="str">
        <f>IF(LEN(TRIM(L473))&gt;0,MAX(K13:K472)+1,"")</f>
        <v/>
      </c>
      <c r="L473" s="146"/>
      <c r="M473" s="142"/>
      <c r="N473" s="243"/>
      <c r="X473" s="3">
        <v>1</v>
      </c>
    </row>
    <row r="474" spans="2:24" ht="15.75">
      <c r="B474" s="286"/>
      <c r="C474" s="70"/>
      <c r="D474" s="59" t="str" cm="1">
        <f t="array" ref="D474">IF(ROW()=ROW(D462),C465,INDEX(E462:E475,ROW()-ROW(D462)))</f>
        <v/>
      </c>
      <c r="E474" s="114" t="str">
        <f>IF(OR(D474="",C464="",C464&lt;=0,F474=""),"",TRIM(MID(D474,LEN(F474)+1+IF(MID(D474,LEN(F474)+1,1)=" ",1,0),99999)))</f>
        <v/>
      </c>
      <c r="F474" s="59" t="str">
        <f>IF(OR(G474="",G474=0,G474="0"),"",IF(LEN(G474)&lt;=C464,G474,IF(LEN(SUBSTITUTE(H474," ",""))=C464+1,LEFT(G474,C464),LEFT(G474,FIND("§",SUBSTITUTE(H474," ","§",LEN(H474)-LEN(SUBSTITUTE(H474," ",""))))-1))))</f>
        <v/>
      </c>
      <c r="G474" s="59" t="str">
        <f t="shared" si="15"/>
        <v/>
      </c>
      <c r="H474" s="59" t="str">
        <f>IF(OR(G474="",G474=0,G474="0"),"",LEFT(G474,C464+1))</f>
        <v/>
      </c>
      <c r="I474" s="59"/>
      <c r="J474" s="142"/>
      <c r="K474" s="117" t="str">
        <f>IF(LEN(TRIM(L474))&gt;0,MAX(K13:K473)+1,"")</f>
        <v/>
      </c>
      <c r="L474" s="146"/>
      <c r="M474" s="142"/>
      <c r="N474" s="243"/>
      <c r="X474" s="3">
        <v>1</v>
      </c>
    </row>
    <row r="475" spans="2:24" ht="15.75">
      <c r="B475" s="286"/>
      <c r="C475" s="70"/>
      <c r="D475" s="59" t="str" cm="1">
        <f t="array" ref="D475">IF(ROW()=ROW(D462),C465,INDEX(E462:E475,ROW()-ROW(D462)))</f>
        <v/>
      </c>
      <c r="E475" s="114" t="str">
        <f>IF(OR(D475="",C464="",C464&lt;=0,F475=""),"",TRIM(MID(D475,LEN(F475)+1+IF(MID(D475,LEN(F475)+1,1)=" ",1,0),99999)))</f>
        <v/>
      </c>
      <c r="F475" s="59" t="str">
        <f>IF(OR(G475="",G475=0,G475="0"),"",IF(LEN(G475)&lt;=C464,G475,IF(LEN(SUBSTITUTE(H475," ",""))=C464+1,LEFT(G475,C464),LEFT(G475,FIND("§",SUBSTITUTE(H475," ","§",LEN(H475)-LEN(SUBSTITUTE(H475," ",""))))-1))))</f>
        <v/>
      </c>
      <c r="G475" s="59" t="str">
        <f t="shared" si="15"/>
        <v/>
      </c>
      <c r="H475" s="59" t="str">
        <f>IF(OR(G475="",G475=0,G475="0"),"",LEFT(G475,C464+1))</f>
        <v/>
      </c>
      <c r="I475" s="59"/>
      <c r="J475" s="142"/>
      <c r="K475" s="117" t="str">
        <f>IF(LEN(TRIM(L475))&gt;0,MAX(K13:K474)+1,"")</f>
        <v/>
      </c>
      <c r="L475" s="146"/>
      <c r="M475" s="142"/>
      <c r="N475" s="243"/>
      <c r="X475" s="3">
        <v>1</v>
      </c>
    </row>
    <row r="476" spans="2:24" ht="15.75">
      <c r="B476" s="286"/>
      <c r="C476" s="113" t="str">
        <f>IF(TRIM(SUBSTITUTE(J47,CHAR(160),""))="","",J47)</f>
        <v/>
      </c>
      <c r="D476" s="59" t="str" cm="1">
        <f t="array" ref="D476">IF(ROW()=ROW(D476),C479,INDEX(E476:E489,ROW()-ROW(D476)))</f>
        <v/>
      </c>
      <c r="E476" s="114" t="str">
        <f>IF(OR(D476="",C478="",C478&lt;=0,F476=""),"",TRIM(MID(D476,LEN(F476)+1+IF(MID(D476,LEN(F476)+1,1)=" ",1,0),99999)))</f>
        <v/>
      </c>
      <c r="F476" s="59" t="str">
        <f>IF(OR(G476="",G476=0,G476="0"),"",IF(LEN(G476)&lt;=C478,G476,IF(LEN(SUBSTITUTE(H476," ",""))=C478+1,LEFT(G476,C478),LEFT(G476,FIND("§",SUBSTITUTE(H476," ","§",LEN(H476)-LEN(SUBSTITUTE(H476," ",""))))-1))))</f>
        <v/>
      </c>
      <c r="G476" s="59" t="str">
        <f t="shared" si="15"/>
        <v/>
      </c>
      <c r="H476" s="59" t="str">
        <f>IF(OR(G476="",G476=0,G476="0"),"",LEFT(G476,C478+1))</f>
        <v/>
      </c>
      <c r="I476" s="59"/>
      <c r="J476" s="142"/>
      <c r="K476" s="117" t="str">
        <f>IF(LEN(TRIM(L476))&gt;0,MAX(K13:K475)+1,"")</f>
        <v/>
      </c>
      <c r="L476" s="146"/>
      <c r="M476" s="142"/>
      <c r="N476" s="243"/>
      <c r="X476" s="3">
        <v>1</v>
      </c>
    </row>
    <row r="477" spans="2:24" ht="15.75">
      <c r="B477" s="286"/>
      <c r="C477" s="70" t="str">
        <f>TRIM(SUBSTITUTE(SUBSTITUTE(SUBSTITUTE(SUBSTITUTE(SUBSTITUTE(SUBSTITUTE(SUBSTITUTE(SUBSTITUTE(SUBSTITUTE(CLEAN(IF(OR(LEFT(C476,1)="-",LEFT(C476,1)="="),MID(C476,2,99999),C476)),"—","-"),"–","-"),CHAR(160)," "),CHAR(9)," "),CHAR(13)," "),CHAR(10)," ")," "," ")," "," ")," "," "))</f>
        <v/>
      </c>
      <c r="D477" s="59" t="str" cm="1">
        <f t="array" ref="D477">IF(ROW()=ROW(D476),C479,INDEX(E476:E489,ROW()-ROW(D476)))</f>
        <v/>
      </c>
      <c r="E477" s="114" t="str">
        <f>IF(OR(D477="",C478="",C478&lt;=0,F477=""),"",TRIM(MID(D477,LEN(F477)+1+IF(MID(D477,LEN(F477)+1,1)=" ",1,0),99999)))</f>
        <v/>
      </c>
      <c r="F477" s="59" t="str">
        <f>IF(OR(G477="",G477=0,G477="0"),"",IF(LEN(G477)&lt;=C478,G477,IF(LEN(SUBSTITUTE(H477," ",""))=C478+1,LEFT(G477,C478),LEFT(G477,FIND("§",SUBSTITUTE(H477," ","§",LEN(H477)-LEN(SUBSTITUTE(H477," ",""))))-1))))</f>
        <v/>
      </c>
      <c r="G477" s="59" t="str">
        <f t="shared" si="15"/>
        <v/>
      </c>
      <c r="H477" s="59" t="str">
        <f>IF(OR(G477="",G477=0,G477="0"),"",LEFT(G477,C478+1))</f>
        <v/>
      </c>
      <c r="I477" s="59"/>
      <c r="J477" s="142"/>
      <c r="K477" s="117" t="str">
        <f>IF(LEN(TRIM(L477))&gt;0,MAX(K13:K476)+1,"")</f>
        <v/>
      </c>
      <c r="L477" s="146"/>
      <c r="M477" s="142"/>
      <c r="N477" s="243"/>
      <c r="X477" s="3">
        <v>1</v>
      </c>
    </row>
    <row r="478" spans="2:24" ht="15.75">
      <c r="B478" s="286"/>
      <c r="C478" s="121">
        <f>C11</f>
        <v>120</v>
      </c>
      <c r="D478" s="59" t="str" cm="1">
        <f t="array" ref="D478">IF(ROW()=ROW(D476),C479,INDEX(E476:E489,ROW()-ROW(D476)))</f>
        <v/>
      </c>
      <c r="E478" s="114" t="str">
        <f>IF(OR(D478="",C478="",C478&lt;=0,F478=""),"",TRIM(MID(D478,LEN(F478)+1+IF(MID(D478,LEN(F478)+1,1)=" ",1,0),99999)))</f>
        <v/>
      </c>
      <c r="F478" s="59" t="str">
        <f>IF(OR(G478="",G478=0,G478="0"),"",IF(LEN(G478)&lt;=C478,G478,IF(LEN(SUBSTITUTE(H478," ",""))=C478+1,LEFT(G478,C478),LEFT(G478,FIND("§",SUBSTITUTE(H478," ","§",LEN(H478)-LEN(SUBSTITUTE(H478," ",""))))-1))))</f>
        <v/>
      </c>
      <c r="G478" s="59" t="str">
        <f t="shared" si="15"/>
        <v/>
      </c>
      <c r="H478" s="59" t="str">
        <f>IF(OR(G478="",G478=0,G478="0"),"",LEFT(G478,C478+1))</f>
        <v/>
      </c>
      <c r="I478" s="59"/>
      <c r="J478" s="142"/>
      <c r="K478" s="117" t="str">
        <f>IF(LEN(TRIM(L478))&gt;0,MAX(K13:K477)+1,"")</f>
        <v/>
      </c>
      <c r="L478" s="146"/>
      <c r="M478" s="142"/>
      <c r="N478" s="243"/>
      <c r="X478" s="3">
        <v>1</v>
      </c>
    </row>
    <row r="479" spans="2:24" ht="15.75">
      <c r="B479" s="286"/>
      <c r="C479" s="70" t="str">
        <f>IF(UPPER(TRIM(C12))="X",C483,C477)</f>
        <v/>
      </c>
      <c r="D479" s="59" t="str" cm="1">
        <f t="array" ref="D479">IF(ROW()=ROW(D476),C479,INDEX(E476:E489,ROW()-ROW(D476)))</f>
        <v/>
      </c>
      <c r="E479" s="114" t="str">
        <f>IF(OR(D479="",C478="",C478&lt;=0,F479=""),"",TRIM(MID(D479,LEN(F479)+1+IF(MID(D479,LEN(F479)+1,1)=" ",1,0),99999)))</f>
        <v/>
      </c>
      <c r="F479" s="59" t="str">
        <f>IF(OR(G479="",G479=0,G479="0"),"",IF(LEN(G479)&lt;=C478,G479,IF(LEN(SUBSTITUTE(H479," ",""))=C478+1,LEFT(G479,C478),LEFT(G479,FIND("§",SUBSTITUTE(H479," ","§",LEN(H479)-LEN(SUBSTITUTE(H479," ",""))))-1))))</f>
        <v/>
      </c>
      <c r="G479" s="59" t="str">
        <f t="shared" si="15"/>
        <v/>
      </c>
      <c r="H479" s="59" t="str">
        <f>IF(OR(G479="",G479=0,G479="0"),"",LEFT(G479,C478+1))</f>
        <v/>
      </c>
      <c r="I479" s="59"/>
      <c r="J479" s="142"/>
      <c r="K479" s="117" t="str">
        <f>IF(LEN(TRIM(L479))&gt;0,MAX(K13:K478)+1,"")</f>
        <v/>
      </c>
      <c r="L479" s="146"/>
      <c r="M479" s="142"/>
      <c r="N479" s="243"/>
      <c r="X479" s="3">
        <v>1</v>
      </c>
    </row>
    <row r="480" spans="2:24" ht="15.75">
      <c r="B480" s="286"/>
      <c r="C480" s="123" t="str">
        <f>TRIM(SUBSTITUTE(SUBSTITUTE(SUBSTITUTE(SUBSTITUTE(SUBSTITUTE(SUBSTITUTE(SUBSTITUTE(SUBSTITUTE(SUBSTITUTE(SUBSTITUTE(C477,","," "),";"," "),":"," "),"!"," "),"?"," "),"…"," "),"»"," "),"«"," "),"/"," "),"."," "))</f>
        <v/>
      </c>
      <c r="D480" s="59" t="str" cm="1">
        <f t="array" ref="D480">IF(ROW()=ROW(D476),C479,INDEX(E476:E489,ROW()-ROW(D476)))</f>
        <v/>
      </c>
      <c r="E480" s="114" t="str">
        <f>IF(OR(D480="",C478="",C478&lt;=0,F480=""),"",TRIM(MID(D480,LEN(F480)+1+IF(MID(D480,LEN(F480)+1,1)=" ",1,0),99999)))</f>
        <v/>
      </c>
      <c r="F480" s="59" t="str">
        <f>IF(OR(G480="",G480=0,G480="0"),"",IF(LEN(G480)&lt;=C478,G480,IF(LEN(SUBSTITUTE(H480," ",""))=C478+1,LEFT(G480,C478),LEFT(G480,FIND("§",SUBSTITUTE(H480," ","§",LEN(H480)-LEN(SUBSTITUTE(H480," ",""))))-1))))</f>
        <v/>
      </c>
      <c r="G480" s="59" t="str">
        <f t="shared" si="15"/>
        <v/>
      </c>
      <c r="H480" s="59" t="str">
        <f>IF(OR(G480="",G480=0,G480="0"),"",LEFT(G480,C478+1))</f>
        <v/>
      </c>
      <c r="I480" s="59"/>
      <c r="J480" s="142"/>
      <c r="K480" s="117" t="str">
        <f>IF(LEN(TRIM(L480))&gt;0,MAX(K13:K479)+1,"")</f>
        <v/>
      </c>
      <c r="L480" s="146"/>
      <c r="M480" s="142"/>
      <c r="N480" s="243"/>
      <c r="X480" s="3">
        <v>1</v>
      </c>
    </row>
    <row r="481" spans="2:24" ht="15.75">
      <c r="B481" s="286"/>
      <c r="C481" s="59" t="str">
        <f>TRIM(SUBSTITUTE(SUBSTITUTE(SUBSTITUTE(SUBSTITUTE(SUBSTITUTE(SUBSTITUTE(SUBSTITUTE(SUBSTITUTE(C480,"("," "),")"," "),CHAR(34)," "),"-"," "),"_"," "),"&lt;"," "),"&gt;"," "),"="," "))</f>
        <v/>
      </c>
      <c r="D481" s="59" t="str" cm="1">
        <f t="array" ref="D481">IF(ROW()=ROW(D476),C479,INDEX(E476:E489,ROW()-ROW(D476)))</f>
        <v/>
      </c>
      <c r="E481" s="114" t="str">
        <f>IF(OR(D481="",C478="",C478&lt;=0,F481=""),"",TRIM(MID(D481,LEN(F481)+1+IF(MID(D481,LEN(F481)+1,1)=" ",1,0),99999)))</f>
        <v/>
      </c>
      <c r="F481" s="59" t="str">
        <f>IF(OR(G481="",G481=0,G481="0"),"",IF(LEN(G481)&lt;=C478,G481,IF(LEN(SUBSTITUTE(H481," ",""))=C478+1,LEFT(G481,C478),LEFT(G481,FIND("§",SUBSTITUTE(H481," ","§",LEN(H481)-LEN(SUBSTITUTE(H481," ",""))))-1))))</f>
        <v/>
      </c>
      <c r="G481" s="59" t="str">
        <f t="shared" si="15"/>
        <v/>
      </c>
      <c r="H481" s="59" t="str">
        <f>IF(OR(G481="",G481=0,G481="0"),"",LEFT(G481,C478+1))</f>
        <v/>
      </c>
      <c r="I481" s="59"/>
      <c r="J481" s="142"/>
      <c r="K481" s="117" t="str">
        <f>IF(LEN(TRIM(L481))&gt;0,MAX(K13:K480)+1,"")</f>
        <v/>
      </c>
      <c r="L481" s="146"/>
      <c r="M481" s="142"/>
      <c r="N481" s="243"/>
      <c r="X481" s="3">
        <v>1</v>
      </c>
    </row>
    <row r="482" spans="2:24" ht="15.75">
      <c r="B482" s="286"/>
      <c r="C482" s="70" t="str">
        <f>TRIM(SUBSTITUTE(SUBSTITUTE(SUBSTITUTE(SUBSTITUTE(C481,"►"," "),"▼"," "),"▲"," "),"◄"," "))</f>
        <v/>
      </c>
      <c r="D482" s="59" t="str" cm="1">
        <f t="array" ref="D482">IF(ROW()=ROW(D476),C479,INDEX(E476:E489,ROW()-ROW(D476)))</f>
        <v/>
      </c>
      <c r="E482" s="114" t="str">
        <f>IF(OR(D482="",C478="",C478&lt;=0,F482=""),"",TRIM(MID(D482,LEN(F482)+1+IF(MID(D482,LEN(F482)+1,1)=" ",1,0),99999)))</f>
        <v/>
      </c>
      <c r="F482" s="59" t="str">
        <f>IF(OR(G482="",G482=0,G482="0"),"",IF(LEN(G482)&lt;=C478,G482,IF(LEN(SUBSTITUTE(H482," ",""))=C478+1,LEFT(G482,C478),LEFT(G482,FIND("§",SUBSTITUTE(H482," ","§",LEN(H482)-LEN(SUBSTITUTE(H482," ",""))))-1))))</f>
        <v/>
      </c>
      <c r="G482" s="59" t="str">
        <f t="shared" si="15"/>
        <v/>
      </c>
      <c r="H482" s="59" t="str">
        <f>IF(OR(G482="",G482=0,G482="0"),"",LEFT(G482,C478+1))</f>
        <v/>
      </c>
      <c r="I482" s="59"/>
      <c r="J482" s="142"/>
      <c r="K482" s="117" t="str">
        <f>IF(LEN(TRIM(L482))&gt;0,MAX(K13:K481)+1,"")</f>
        <v/>
      </c>
      <c r="L482" s="146"/>
      <c r="M482" s="142"/>
      <c r="N482" s="243"/>
      <c r="X482" s="3">
        <v>1</v>
      </c>
    </row>
    <row r="483" spans="2:24" ht="15.75">
      <c r="B483" s="286"/>
      <c r="C483" s="70" t="str">
        <f>TRIM(SUBSTITUTE(SUBSTITUTE(C482,"“"," "),"”"," "))</f>
        <v/>
      </c>
      <c r="D483" s="59" t="str" cm="1">
        <f t="array" ref="D483">IF(ROW()=ROW(D476),C479,INDEX(E476:E489,ROW()-ROW(D476)))</f>
        <v/>
      </c>
      <c r="E483" s="114" t="str">
        <f>IF(OR(D483="",C478="",C478&lt;=0,F483=""),"",TRIM(MID(D483,LEN(F483)+1+IF(MID(D483,LEN(F483)+1,1)=" ",1,0),99999)))</f>
        <v/>
      </c>
      <c r="F483" s="59" t="str">
        <f>IF(OR(G483="",G483=0,G483="0"),"",IF(LEN(G483)&lt;=C478,G483,IF(LEN(SUBSTITUTE(H483," ",""))=C478+1,LEFT(G483,C478),LEFT(G483,FIND("§",SUBSTITUTE(H483," ","§",LEN(H483)-LEN(SUBSTITUTE(H483," ",""))))-1))))</f>
        <v/>
      </c>
      <c r="G483" s="59" t="str">
        <f t="shared" si="15"/>
        <v/>
      </c>
      <c r="H483" s="59" t="str">
        <f>IF(OR(G483="",G483=0,G483="0"),"",LEFT(G483,C478+1))</f>
        <v/>
      </c>
      <c r="I483" s="59"/>
      <c r="J483" s="142"/>
      <c r="K483" s="117" t="str">
        <f>IF(LEN(TRIM(L483))&gt;0,MAX(K13:K482)+1,"")</f>
        <v/>
      </c>
      <c r="L483" s="146"/>
      <c r="M483" s="142"/>
      <c r="N483" s="243"/>
      <c r="X483" s="3">
        <v>1</v>
      </c>
    </row>
    <row r="484" spans="2:24" ht="15.75">
      <c r="B484" s="286"/>
      <c r="C484" s="70"/>
      <c r="D484" s="59" t="str" cm="1">
        <f t="array" ref="D484">IF(ROW()=ROW(D476),C479,INDEX(E476:E489,ROW()-ROW(D476)))</f>
        <v/>
      </c>
      <c r="E484" s="114" t="str">
        <f>IF(OR(D484="",C478="",C478&lt;=0,F484=""),"",TRIM(MID(D484,LEN(F484)+1+IF(MID(D484,LEN(F484)+1,1)=" ",1,0),99999)))</f>
        <v/>
      </c>
      <c r="F484" s="59" t="str">
        <f>IF(OR(G484="",G484=0,G484="0"),"",IF(LEN(G484)&lt;=C478,G484,IF(LEN(SUBSTITUTE(H484," ",""))=C478+1,LEFT(G484,C478),LEFT(G484,FIND("§",SUBSTITUTE(H484," ","§",LEN(H484)-LEN(SUBSTITUTE(H484," ",""))))-1))))</f>
        <v/>
      </c>
      <c r="G484" s="59" t="str">
        <f t="shared" si="15"/>
        <v/>
      </c>
      <c r="H484" s="59" t="str">
        <f>IF(OR(G484="",G484=0,G484="0"),"",LEFT(G484,C478+1))</f>
        <v/>
      </c>
      <c r="I484" s="59"/>
      <c r="J484" s="142"/>
      <c r="K484" s="117" t="str">
        <f>IF(LEN(TRIM(L484))&gt;0,MAX(K13:K483)+1,"")</f>
        <v/>
      </c>
      <c r="L484" s="146"/>
      <c r="M484" s="142"/>
      <c r="N484" s="243"/>
      <c r="X484" s="3">
        <v>1</v>
      </c>
    </row>
    <row r="485" spans="2:24" ht="15.75">
      <c r="B485" s="286"/>
      <c r="C485" s="70"/>
      <c r="D485" s="59" t="str" cm="1">
        <f t="array" ref="D485">IF(ROW()=ROW(D476),C479,INDEX(E476:E489,ROW()-ROW(D476)))</f>
        <v/>
      </c>
      <c r="E485" s="114" t="str">
        <f>IF(OR(D485="",C478="",C478&lt;=0,F485=""),"",TRIM(MID(D485,LEN(F485)+1+IF(MID(D485,LEN(F485)+1,1)=" ",1,0),99999)))</f>
        <v/>
      </c>
      <c r="F485" s="59" t="str">
        <f>IF(OR(G485="",G485=0,G485="0"),"",IF(LEN(G485)&lt;=C478,G485,IF(LEN(SUBSTITUTE(H485," ",""))=C478+1,LEFT(G485,C478),LEFT(G485,FIND("§",SUBSTITUTE(H485," ","§",LEN(H485)-LEN(SUBSTITUTE(H485," ",""))))-1))))</f>
        <v/>
      </c>
      <c r="G485" s="59" t="str">
        <f t="shared" si="15"/>
        <v/>
      </c>
      <c r="H485" s="59" t="str">
        <f>IF(OR(G485="",G485=0,G485="0"),"",LEFT(G485,C478+1))</f>
        <v/>
      </c>
      <c r="I485" s="59"/>
      <c r="J485" s="142"/>
      <c r="K485" s="117" t="str">
        <f>IF(LEN(TRIM(L485))&gt;0,MAX(K13:K484)+1,"")</f>
        <v/>
      </c>
      <c r="L485" s="146"/>
      <c r="M485" s="142"/>
      <c r="N485" s="243"/>
      <c r="X485" s="3">
        <v>1</v>
      </c>
    </row>
    <row r="486" spans="2:24" ht="15.75">
      <c r="B486" s="286"/>
      <c r="C486" s="70"/>
      <c r="D486" s="59" t="str" cm="1">
        <f t="array" ref="D486">IF(ROW()=ROW(D476),C479,INDEX(E476:E489,ROW()-ROW(D476)))</f>
        <v/>
      </c>
      <c r="E486" s="114" t="str">
        <f>IF(OR(D486="",C478="",C478&lt;=0,F486=""),"",TRIM(MID(D486,LEN(F486)+1+IF(MID(D486,LEN(F486)+1,1)=" ",1,0),99999)))</f>
        <v/>
      </c>
      <c r="F486" s="59" t="str">
        <f>IF(OR(G486="",G486=0,G486="0"),"",IF(LEN(G486)&lt;=C478,G486,IF(LEN(SUBSTITUTE(H486," ",""))=C478+1,LEFT(G486,C478),LEFT(G486,FIND("§",SUBSTITUTE(H486," ","§",LEN(H486)-LEN(SUBSTITUTE(H486," ",""))))-1))))</f>
        <v/>
      </c>
      <c r="G486" s="59" t="str">
        <f t="shared" si="15"/>
        <v/>
      </c>
      <c r="H486" s="59" t="str">
        <f>IF(OR(G486="",G486=0,G486="0"),"",LEFT(G486,C478+1))</f>
        <v/>
      </c>
      <c r="I486" s="59"/>
      <c r="J486" s="142"/>
      <c r="K486" s="117" t="str">
        <f>IF(LEN(TRIM(L486))&gt;0,MAX(K13:K485)+1,"")</f>
        <v/>
      </c>
      <c r="L486" s="146"/>
      <c r="M486" s="142"/>
      <c r="N486" s="243"/>
      <c r="X486" s="3">
        <v>1</v>
      </c>
    </row>
    <row r="487" spans="2:24" ht="15.75">
      <c r="B487" s="286"/>
      <c r="C487" s="70"/>
      <c r="D487" s="59" t="str" cm="1">
        <f t="array" ref="D487">IF(ROW()=ROW(D476),C479,INDEX(E476:E489,ROW()-ROW(D476)))</f>
        <v/>
      </c>
      <c r="E487" s="114" t="str">
        <f>IF(OR(D487="",C478="",C478&lt;=0,F487=""),"",TRIM(MID(D487,LEN(F487)+1+IF(MID(D487,LEN(F487)+1,1)=" ",1,0),99999)))</f>
        <v/>
      </c>
      <c r="F487" s="59" t="str">
        <f>IF(OR(G487="",G487=0,G487="0"),"",IF(LEN(G487)&lt;=C478,G487,IF(LEN(SUBSTITUTE(H487," ",""))=C478+1,LEFT(G487,C478),LEFT(G487,FIND("§",SUBSTITUTE(H487," ","§",LEN(H487)-LEN(SUBSTITUTE(H487," ",""))))-1))))</f>
        <v/>
      </c>
      <c r="G487" s="59" t="str">
        <f t="shared" si="15"/>
        <v/>
      </c>
      <c r="H487" s="59" t="str">
        <f>IF(OR(G487="",G487=0,G487="0"),"",LEFT(G487,C478+1))</f>
        <v/>
      </c>
      <c r="I487" s="59"/>
      <c r="J487" s="142"/>
      <c r="K487" s="117" t="str">
        <f>IF(LEN(TRIM(L487))&gt;0,MAX(K13:K486)+1,"")</f>
        <v/>
      </c>
      <c r="L487" s="146"/>
      <c r="M487" s="142"/>
      <c r="N487" s="243"/>
      <c r="X487" s="3">
        <v>1</v>
      </c>
    </row>
    <row r="488" spans="2:24" ht="15.75">
      <c r="B488" s="286"/>
      <c r="C488" s="70"/>
      <c r="D488" s="59" t="str" cm="1">
        <f t="array" ref="D488">IF(ROW()=ROW(D476),C479,INDEX(E476:E489,ROW()-ROW(D476)))</f>
        <v/>
      </c>
      <c r="E488" s="114" t="str">
        <f>IF(OR(D488="",C478="",C478&lt;=0,F488=""),"",TRIM(MID(D488,LEN(F488)+1+IF(MID(D488,LEN(F488)+1,1)=" ",1,0),99999)))</f>
        <v/>
      </c>
      <c r="F488" s="59" t="str">
        <f>IF(OR(G488="",G488=0,G488="0"),"",IF(LEN(G488)&lt;=C478,G488,IF(LEN(SUBSTITUTE(H488," ",""))=C478+1,LEFT(G488,C478),LEFT(G488,FIND("§",SUBSTITUTE(H488," ","§",LEN(H488)-LEN(SUBSTITUTE(H488," ",""))))-1))))</f>
        <v/>
      </c>
      <c r="G488" s="59" t="str">
        <f t="shared" si="15"/>
        <v/>
      </c>
      <c r="H488" s="59" t="str">
        <f>IF(OR(G488="",G488=0,G488="0"),"",LEFT(G488,C478+1))</f>
        <v/>
      </c>
      <c r="I488" s="59"/>
      <c r="J488" s="142"/>
      <c r="K488" s="117" t="str">
        <f>IF(LEN(TRIM(L488))&gt;0,MAX(K13:K487)+1,"")</f>
        <v/>
      </c>
      <c r="L488" s="146"/>
      <c r="M488" s="142"/>
      <c r="N488" s="243"/>
      <c r="X488" s="3">
        <v>1</v>
      </c>
    </row>
    <row r="489" spans="2:24" ht="15.75">
      <c r="B489" s="286"/>
      <c r="C489" s="70"/>
      <c r="D489" s="59" t="str" cm="1">
        <f t="array" ref="D489">IF(ROW()=ROW(D476),C479,INDEX(E476:E489,ROW()-ROW(D476)))</f>
        <v/>
      </c>
      <c r="E489" s="114" t="str">
        <f>IF(OR(D489="",C478="",C478&lt;=0,F489=""),"",TRIM(MID(D489,LEN(F489)+1+IF(MID(D489,LEN(F489)+1,1)=" ",1,0),99999)))</f>
        <v/>
      </c>
      <c r="F489" s="59" t="str">
        <f>IF(OR(G489="",G489=0,G489="0"),"",IF(LEN(G489)&lt;=C478,G489,IF(LEN(SUBSTITUTE(H489," ",""))=C478+1,LEFT(G489,C478),LEFT(G489,FIND("§",SUBSTITUTE(H489," ","§",LEN(H489)-LEN(SUBSTITUTE(H489," ",""))))-1))))</f>
        <v/>
      </c>
      <c r="G489" s="59" t="str">
        <f t="shared" si="15"/>
        <v/>
      </c>
      <c r="H489" s="59" t="str">
        <f>IF(OR(G489="",G489=0,G489="0"),"",LEFT(G489,C478+1))</f>
        <v/>
      </c>
      <c r="I489" s="59"/>
      <c r="J489" s="142"/>
      <c r="K489" s="117" t="str">
        <f>IF(LEN(TRIM(L489))&gt;0,MAX(K13:K488)+1,"")</f>
        <v/>
      </c>
      <c r="L489" s="146"/>
      <c r="M489" s="142"/>
      <c r="N489" s="243"/>
      <c r="X489" s="3">
        <v>1</v>
      </c>
    </row>
    <row r="490" spans="2:24" ht="15.75">
      <c r="B490" s="286"/>
      <c r="C490" s="113" t="str">
        <f>IF(TRIM(SUBSTITUTE(J48,CHAR(160),""))="","",J48)</f>
        <v/>
      </c>
      <c r="D490" s="59" t="str" cm="1">
        <f t="array" ref="D490">IF(ROW()=ROW(D490),C493,INDEX(E490:E503,ROW()-ROW(D490)))</f>
        <v/>
      </c>
      <c r="E490" s="114" t="str">
        <f>IF(OR(D490="",C492="",C492&lt;=0,F490=""),"",TRIM(MID(D490,LEN(F490)+1+IF(MID(D490,LEN(F490)+1,1)=" ",1,0),99999)))</f>
        <v/>
      </c>
      <c r="F490" s="59" t="str">
        <f>IF(OR(G490="",G490=0,G490="0"),"",IF(LEN(G490)&lt;=C492,G490,IF(LEN(SUBSTITUTE(H490," ",""))=C492+1,LEFT(G490,C492),LEFT(G490,FIND("§",SUBSTITUTE(H490," ","§",LEN(H490)-LEN(SUBSTITUTE(H490," ",""))))-1))))</f>
        <v/>
      </c>
      <c r="G490" s="59" t="str">
        <f t="shared" si="15"/>
        <v/>
      </c>
      <c r="H490" s="59" t="str">
        <f>IF(OR(G490="",G490=0,G490="0"),"",LEFT(G490,C492+1))</f>
        <v/>
      </c>
      <c r="I490" s="59"/>
      <c r="J490" s="142"/>
      <c r="K490" s="117" t="str">
        <f>IF(LEN(TRIM(L490))&gt;0,MAX(K13:K489)+1,"")</f>
        <v/>
      </c>
      <c r="L490" s="146"/>
      <c r="M490" s="142"/>
      <c r="N490" s="243"/>
      <c r="X490" s="3">
        <v>1</v>
      </c>
    </row>
    <row r="491" spans="2:24" ht="15.75">
      <c r="B491" s="286"/>
      <c r="C491" s="70" t="str">
        <f>TRIM(SUBSTITUTE(SUBSTITUTE(SUBSTITUTE(SUBSTITUTE(SUBSTITUTE(SUBSTITUTE(SUBSTITUTE(SUBSTITUTE(SUBSTITUTE(CLEAN(IF(OR(LEFT(C490,1)="-",LEFT(C490,1)="="),MID(C490,2,99999),C490)),"—","-"),"–","-"),CHAR(160)," "),CHAR(9)," "),CHAR(13)," "),CHAR(10)," ")," "," ")," "," ")," "," "))</f>
        <v/>
      </c>
      <c r="D491" s="59" t="str" cm="1">
        <f t="array" ref="D491">IF(ROW()=ROW(D490),C493,INDEX(E490:E503,ROW()-ROW(D490)))</f>
        <v/>
      </c>
      <c r="E491" s="114" t="str">
        <f>IF(OR(D491="",C492="",C492&lt;=0,F491=""),"",TRIM(MID(D491,LEN(F491)+1+IF(MID(D491,LEN(F491)+1,1)=" ",1,0),99999)))</f>
        <v/>
      </c>
      <c r="F491" s="59" t="str">
        <f>IF(OR(G491="",G491=0,G491="0"),"",IF(LEN(G491)&lt;=C492,G491,IF(LEN(SUBSTITUTE(H491," ",""))=C492+1,LEFT(G491,C492),LEFT(G491,FIND("§",SUBSTITUTE(H491," ","§",LEN(H491)-LEN(SUBSTITUTE(H491," ",""))))-1))))</f>
        <v/>
      </c>
      <c r="G491" s="59" t="str">
        <f t="shared" si="15"/>
        <v/>
      </c>
      <c r="H491" s="59" t="str">
        <f>IF(OR(G491="",G491=0,G491="0"),"",LEFT(G491,C492+1))</f>
        <v/>
      </c>
      <c r="I491" s="59"/>
      <c r="J491" s="142"/>
      <c r="K491" s="117" t="str">
        <f>IF(LEN(TRIM(L491))&gt;0,MAX(K13:K490)+1,"")</f>
        <v/>
      </c>
      <c r="L491" s="146"/>
      <c r="M491" s="142"/>
      <c r="N491" s="243"/>
      <c r="X491" s="3">
        <v>1</v>
      </c>
    </row>
    <row r="492" spans="2:24" ht="15.75">
      <c r="B492" s="286"/>
      <c r="C492" s="121">
        <f>C11</f>
        <v>120</v>
      </c>
      <c r="D492" s="59" t="str" cm="1">
        <f t="array" ref="D492">IF(ROW()=ROW(D490),C493,INDEX(E490:E503,ROW()-ROW(D490)))</f>
        <v/>
      </c>
      <c r="E492" s="114" t="str">
        <f>IF(OR(D492="",C492="",C492&lt;=0,F492=""),"",TRIM(MID(D492,LEN(F492)+1+IF(MID(D492,LEN(F492)+1,1)=" ",1,0),99999)))</f>
        <v/>
      </c>
      <c r="F492" s="59" t="str">
        <f>IF(OR(G492="",G492=0,G492="0"),"",IF(LEN(G492)&lt;=C492,G492,IF(LEN(SUBSTITUTE(H492," ",""))=C492+1,LEFT(G492,C492),LEFT(G492,FIND("§",SUBSTITUTE(H492," ","§",LEN(H492)-LEN(SUBSTITUTE(H492," ",""))))-1))))</f>
        <v/>
      </c>
      <c r="G492" s="59" t="str">
        <f t="shared" si="15"/>
        <v/>
      </c>
      <c r="H492" s="59" t="str">
        <f>IF(OR(G492="",G492=0,G492="0"),"",LEFT(G492,C492+1))</f>
        <v/>
      </c>
      <c r="I492" s="59"/>
      <c r="J492" s="142"/>
      <c r="K492" s="117" t="str">
        <f>IF(LEN(TRIM(L492))&gt;0,MAX(K13:K491)+1,"")</f>
        <v/>
      </c>
      <c r="L492" s="146"/>
      <c r="M492" s="142"/>
      <c r="N492" s="243"/>
      <c r="X492" s="3">
        <v>1</v>
      </c>
    </row>
    <row r="493" spans="2:24" ht="15.75">
      <c r="B493" s="286"/>
      <c r="C493" s="70" t="str">
        <f>IF(UPPER(TRIM(C12))="X",C497,C491)</f>
        <v/>
      </c>
      <c r="D493" s="59" t="str" cm="1">
        <f t="array" ref="D493">IF(ROW()=ROW(D490),C493,INDEX(E490:E503,ROW()-ROW(D490)))</f>
        <v/>
      </c>
      <c r="E493" s="114" t="str">
        <f>IF(OR(D493="",C492="",C492&lt;=0,F493=""),"",TRIM(MID(D493,LEN(F493)+1+IF(MID(D493,LEN(F493)+1,1)=" ",1,0),99999)))</f>
        <v/>
      </c>
      <c r="F493" s="59" t="str">
        <f>IF(OR(G493="",G493=0,G493="0"),"",IF(LEN(G493)&lt;=C492,G493,IF(LEN(SUBSTITUTE(H493," ",""))=C492+1,LEFT(G493,C492),LEFT(G493,FIND("§",SUBSTITUTE(H493," ","§",LEN(H493)-LEN(SUBSTITUTE(H493," ",""))))-1))))</f>
        <v/>
      </c>
      <c r="G493" s="59" t="str">
        <f t="shared" si="15"/>
        <v/>
      </c>
      <c r="H493" s="59" t="str">
        <f>IF(OR(G493="",G493=0,G493="0"),"",LEFT(G493,C492+1))</f>
        <v/>
      </c>
      <c r="I493" s="59"/>
      <c r="J493" s="142"/>
      <c r="K493" s="117" t="str">
        <f>IF(LEN(TRIM(L493))&gt;0,MAX(K13:K492)+1,"")</f>
        <v/>
      </c>
      <c r="L493" s="146"/>
      <c r="M493" s="142"/>
      <c r="N493" s="243"/>
      <c r="X493" s="3">
        <v>1</v>
      </c>
    </row>
    <row r="494" spans="2:24" ht="15.75">
      <c r="B494" s="286"/>
      <c r="C494" s="123" t="str">
        <f>TRIM(SUBSTITUTE(SUBSTITUTE(SUBSTITUTE(SUBSTITUTE(SUBSTITUTE(SUBSTITUTE(SUBSTITUTE(SUBSTITUTE(SUBSTITUTE(SUBSTITUTE(C491,","," "),";"," "),":"," "),"!"," "),"?"," "),"…"," "),"»"," "),"«"," "),"/"," "),"."," "))</f>
        <v/>
      </c>
      <c r="D494" s="59" t="str" cm="1">
        <f t="array" ref="D494">IF(ROW()=ROW(D490),C493,INDEX(E490:E503,ROW()-ROW(D490)))</f>
        <v/>
      </c>
      <c r="E494" s="114" t="str">
        <f>IF(OR(D494="",C492="",C492&lt;=0,F494=""),"",TRIM(MID(D494,LEN(F494)+1+IF(MID(D494,LEN(F494)+1,1)=" ",1,0),99999)))</f>
        <v/>
      </c>
      <c r="F494" s="59" t="str">
        <f>IF(OR(G494="",G494=0,G494="0"),"",IF(LEN(G494)&lt;=C492,G494,IF(LEN(SUBSTITUTE(H494," ",""))=C492+1,LEFT(G494,C492),LEFT(G494,FIND("§",SUBSTITUTE(H494," ","§",LEN(H494)-LEN(SUBSTITUTE(H494," ",""))))-1))))</f>
        <v/>
      </c>
      <c r="G494" s="59" t="str">
        <f t="shared" si="15"/>
        <v/>
      </c>
      <c r="H494" s="59" t="str">
        <f>IF(OR(G494="",G494=0,G494="0"),"",LEFT(G494,C492+1))</f>
        <v/>
      </c>
      <c r="I494" s="59"/>
      <c r="J494" s="142"/>
      <c r="K494" s="117" t="str">
        <f>IF(LEN(TRIM(L494))&gt;0,MAX(K13:K493)+1,"")</f>
        <v/>
      </c>
      <c r="L494" s="146"/>
      <c r="M494" s="142"/>
      <c r="N494" s="243"/>
      <c r="X494" s="3">
        <v>1</v>
      </c>
    </row>
    <row r="495" spans="2:24" ht="15.75">
      <c r="B495" s="286"/>
      <c r="C495" s="59" t="str">
        <f>TRIM(SUBSTITUTE(SUBSTITUTE(SUBSTITUTE(SUBSTITUTE(SUBSTITUTE(SUBSTITUTE(SUBSTITUTE(SUBSTITUTE(C494,"("," "),")"," "),CHAR(34)," "),"-"," "),"_"," "),"&lt;"," "),"&gt;"," "),"="," "))</f>
        <v/>
      </c>
      <c r="D495" s="59" t="str" cm="1">
        <f t="array" ref="D495">IF(ROW()=ROW(D490),C493,INDEX(E490:E503,ROW()-ROW(D490)))</f>
        <v/>
      </c>
      <c r="E495" s="114" t="str">
        <f>IF(OR(D495="",C492="",C492&lt;=0,F495=""),"",TRIM(MID(D495,LEN(F495)+1+IF(MID(D495,LEN(F495)+1,1)=" ",1,0),99999)))</f>
        <v/>
      </c>
      <c r="F495" s="59" t="str">
        <f>IF(OR(G495="",G495=0,G495="0"),"",IF(LEN(G495)&lt;=C492,G495,IF(LEN(SUBSTITUTE(H495," ",""))=C492+1,LEFT(G495,C492),LEFT(G495,FIND("§",SUBSTITUTE(H495," ","§",LEN(H495)-LEN(SUBSTITUTE(H495," ",""))))-1))))</f>
        <v/>
      </c>
      <c r="G495" s="59" t="str">
        <f t="shared" si="15"/>
        <v/>
      </c>
      <c r="H495" s="59" t="str">
        <f>IF(OR(G495="",G495=0,G495="0"),"",LEFT(G495,C492+1))</f>
        <v/>
      </c>
      <c r="I495" s="59"/>
      <c r="J495" s="142"/>
      <c r="K495" s="117" t="str">
        <f>IF(LEN(TRIM(L495))&gt;0,MAX(K13:K494)+1,"")</f>
        <v/>
      </c>
      <c r="L495" s="146"/>
      <c r="M495" s="142"/>
      <c r="N495" s="243"/>
      <c r="X495" s="3">
        <v>1</v>
      </c>
    </row>
    <row r="496" spans="2:24" ht="15.75">
      <c r="B496" s="286"/>
      <c r="C496" s="70" t="str">
        <f>TRIM(SUBSTITUTE(SUBSTITUTE(SUBSTITUTE(SUBSTITUTE(C495,"►"," "),"▼"," "),"▲"," "),"◄"," "))</f>
        <v/>
      </c>
      <c r="D496" s="59" t="str" cm="1">
        <f t="array" ref="D496">IF(ROW()=ROW(D490),C493,INDEX(E490:E503,ROW()-ROW(D490)))</f>
        <v/>
      </c>
      <c r="E496" s="114" t="str">
        <f>IF(OR(D496="",C492="",C492&lt;=0,F496=""),"",TRIM(MID(D496,LEN(F496)+1+IF(MID(D496,LEN(F496)+1,1)=" ",1,0),99999)))</f>
        <v/>
      </c>
      <c r="F496" s="59" t="str">
        <f>IF(OR(G496="",G496=0,G496="0"),"",IF(LEN(G496)&lt;=C492,G496,IF(LEN(SUBSTITUTE(H496," ",""))=C492+1,LEFT(G496,C492),LEFT(G496,FIND("§",SUBSTITUTE(H496," ","§",LEN(H496)-LEN(SUBSTITUTE(H496," ",""))))-1))))</f>
        <v/>
      </c>
      <c r="G496" s="59" t="str">
        <f t="shared" si="15"/>
        <v/>
      </c>
      <c r="H496" s="59" t="str">
        <f>IF(OR(G496="",G496=0,G496="0"),"",LEFT(G496,C492+1))</f>
        <v/>
      </c>
      <c r="I496" s="59"/>
      <c r="J496" s="142"/>
      <c r="K496" s="117" t="str">
        <f>IF(LEN(TRIM(L496))&gt;0,MAX(K13:K495)+1,"")</f>
        <v/>
      </c>
      <c r="L496" s="146"/>
      <c r="M496" s="142"/>
      <c r="N496" s="243"/>
      <c r="X496" s="3">
        <v>1</v>
      </c>
    </row>
    <row r="497" spans="2:24" ht="15.75">
      <c r="B497" s="286"/>
      <c r="C497" s="70" t="str">
        <f>TRIM(SUBSTITUTE(SUBSTITUTE(C496,"“"," "),"”"," "))</f>
        <v/>
      </c>
      <c r="D497" s="59" t="str" cm="1">
        <f t="array" ref="D497">IF(ROW()=ROW(D490),C493,INDEX(E490:E503,ROW()-ROW(D490)))</f>
        <v/>
      </c>
      <c r="E497" s="114" t="str">
        <f>IF(OR(D497="",C492="",C492&lt;=0,F497=""),"",TRIM(MID(D497,LEN(F497)+1+IF(MID(D497,LEN(F497)+1,1)=" ",1,0),99999)))</f>
        <v/>
      </c>
      <c r="F497" s="59" t="str">
        <f>IF(OR(G497="",G497=0,G497="0"),"",IF(LEN(G497)&lt;=C492,G497,IF(LEN(SUBSTITUTE(H497," ",""))=C492+1,LEFT(G497,C492),LEFT(G497,FIND("§",SUBSTITUTE(H497," ","§",LEN(H497)-LEN(SUBSTITUTE(H497," ",""))))-1))))</f>
        <v/>
      </c>
      <c r="G497" s="59" t="str">
        <f t="shared" si="15"/>
        <v/>
      </c>
      <c r="H497" s="59" t="str">
        <f>IF(OR(G497="",G497=0,G497="0"),"",LEFT(G497,C492+1))</f>
        <v/>
      </c>
      <c r="I497" s="59"/>
      <c r="J497" s="142"/>
      <c r="K497" s="117" t="str">
        <f>IF(LEN(TRIM(L497))&gt;0,MAX(K13:K496)+1,"")</f>
        <v/>
      </c>
      <c r="L497" s="146"/>
      <c r="M497" s="142"/>
      <c r="N497" s="243"/>
      <c r="X497" s="3">
        <v>1</v>
      </c>
    </row>
    <row r="498" spans="2:24" ht="15.75">
      <c r="B498" s="286"/>
      <c r="C498" s="70"/>
      <c r="D498" s="59" t="str" cm="1">
        <f t="array" ref="D498">IF(ROW()=ROW(D490),C493,INDEX(E490:E503,ROW()-ROW(D490)))</f>
        <v/>
      </c>
      <c r="E498" s="114" t="str">
        <f>IF(OR(D498="",C492="",C492&lt;=0,F498=""),"",TRIM(MID(D498,LEN(F498)+1+IF(MID(D498,LEN(F498)+1,1)=" ",1,0),99999)))</f>
        <v/>
      </c>
      <c r="F498" s="59" t="str">
        <f>IF(OR(G498="",G498=0,G498="0"),"",IF(LEN(G498)&lt;=C492,G498,IF(LEN(SUBSTITUTE(H498," ",""))=C492+1,LEFT(G498,C492),LEFT(G498,FIND("§",SUBSTITUTE(H498," ","§",LEN(H498)-LEN(SUBSTITUTE(H498," ",""))))-1))))</f>
        <v/>
      </c>
      <c r="G498" s="59" t="str">
        <f t="shared" si="15"/>
        <v/>
      </c>
      <c r="H498" s="59" t="str">
        <f>IF(OR(G498="",G498=0,G498="0"),"",LEFT(G498,C492+1))</f>
        <v/>
      </c>
      <c r="I498" s="59"/>
      <c r="J498" s="142"/>
      <c r="K498" s="117" t="str">
        <f>IF(LEN(TRIM(L498))&gt;0,MAX(K13:K497)+1,"")</f>
        <v/>
      </c>
      <c r="L498" s="146"/>
      <c r="M498" s="142"/>
      <c r="N498" s="243"/>
      <c r="X498" s="3">
        <v>1</v>
      </c>
    </row>
    <row r="499" spans="2:24" ht="15.75">
      <c r="B499" s="286"/>
      <c r="C499" s="70"/>
      <c r="D499" s="59" t="str" cm="1">
        <f t="array" ref="D499">IF(ROW()=ROW(D490),C493,INDEX(E490:E503,ROW()-ROW(D490)))</f>
        <v/>
      </c>
      <c r="E499" s="114" t="str">
        <f>IF(OR(D499="",C492="",C492&lt;=0,F499=""),"",TRIM(MID(D499,LEN(F499)+1+IF(MID(D499,LEN(F499)+1,1)=" ",1,0),99999)))</f>
        <v/>
      </c>
      <c r="F499" s="59" t="str">
        <f>IF(OR(G499="",G499=0,G499="0"),"",IF(LEN(G499)&lt;=C492,G499,IF(LEN(SUBSTITUTE(H499," ",""))=C492+1,LEFT(G499,C492),LEFT(G499,FIND("§",SUBSTITUTE(H499," ","§",LEN(H499)-LEN(SUBSTITUTE(H499," ",""))))-1))))</f>
        <v/>
      </c>
      <c r="G499" s="59" t="str">
        <f t="shared" si="15"/>
        <v/>
      </c>
      <c r="H499" s="59" t="str">
        <f>IF(OR(G499="",G499=0,G499="0"),"",LEFT(G499,C492+1))</f>
        <v/>
      </c>
      <c r="I499" s="59"/>
      <c r="J499" s="142"/>
      <c r="K499" s="117" t="str">
        <f>IF(LEN(TRIM(L499))&gt;0,MAX(K13:K498)+1,"")</f>
        <v/>
      </c>
      <c r="L499" s="146"/>
      <c r="M499" s="142"/>
      <c r="N499" s="243"/>
      <c r="X499" s="3">
        <v>1</v>
      </c>
    </row>
    <row r="500" spans="2:24" ht="15.75">
      <c r="B500" s="286"/>
      <c r="C500" s="70"/>
      <c r="D500" s="59" t="str" cm="1">
        <f t="array" ref="D500">IF(ROW()=ROW(D490),C493,INDEX(E490:E503,ROW()-ROW(D490)))</f>
        <v/>
      </c>
      <c r="E500" s="114" t="str">
        <f>IF(OR(D500="",C492="",C492&lt;=0,F500=""),"",TRIM(MID(D500,LEN(F500)+1+IF(MID(D500,LEN(F500)+1,1)=" ",1,0),99999)))</f>
        <v/>
      </c>
      <c r="F500" s="59" t="str">
        <f>IF(OR(G500="",G500=0,G500="0"),"",IF(LEN(G500)&lt;=C492,G500,IF(LEN(SUBSTITUTE(H500," ",""))=C492+1,LEFT(G500,C492),LEFT(G500,FIND("§",SUBSTITUTE(H500," ","§",LEN(H500)-LEN(SUBSTITUTE(H500," ",""))))-1))))</f>
        <v/>
      </c>
      <c r="G500" s="59" t="str">
        <f t="shared" si="15"/>
        <v/>
      </c>
      <c r="H500" s="59" t="str">
        <f>IF(OR(G500="",G500=0,G500="0"),"",LEFT(G500,C492+1))</f>
        <v/>
      </c>
      <c r="I500" s="59"/>
      <c r="J500" s="142"/>
      <c r="K500" s="117" t="str">
        <f>IF(LEN(TRIM(L500))&gt;0,MAX(K13:K499)+1,"")</f>
        <v/>
      </c>
      <c r="L500" s="146"/>
      <c r="M500" s="142"/>
      <c r="N500" s="243"/>
      <c r="X500" s="3">
        <v>1</v>
      </c>
    </row>
    <row r="501" spans="2:24" ht="15.75">
      <c r="B501" s="286"/>
      <c r="C501" s="70"/>
      <c r="D501" s="59" t="str" cm="1">
        <f t="array" ref="D501">IF(ROW()=ROW(D490),C493,INDEX(E490:E503,ROW()-ROW(D490)))</f>
        <v/>
      </c>
      <c r="E501" s="114" t="str">
        <f>IF(OR(D501="",C492="",C492&lt;=0,F501=""),"",TRIM(MID(D501,LEN(F501)+1+IF(MID(D501,LEN(F501)+1,1)=" ",1,0),99999)))</f>
        <v/>
      </c>
      <c r="F501" s="59" t="str">
        <f>IF(OR(G501="",G501=0,G501="0"),"",IF(LEN(G501)&lt;=C492,G501,IF(LEN(SUBSTITUTE(H501," ",""))=C492+1,LEFT(G501,C492),LEFT(G501,FIND("§",SUBSTITUTE(H501," ","§",LEN(H501)-LEN(SUBSTITUTE(H501," ",""))))-1))))</f>
        <v/>
      </c>
      <c r="G501" s="59" t="str">
        <f t="shared" si="15"/>
        <v/>
      </c>
      <c r="H501" s="59" t="str">
        <f>IF(OR(G501="",G501=0,G501="0"),"",LEFT(G501,C492+1))</f>
        <v/>
      </c>
      <c r="I501" s="59"/>
      <c r="J501" s="142"/>
      <c r="K501" s="117" t="str">
        <f>IF(LEN(TRIM(L501))&gt;0,MAX(K13:K500)+1,"")</f>
        <v/>
      </c>
      <c r="L501" s="146"/>
      <c r="M501" s="142"/>
      <c r="N501" s="243"/>
      <c r="X501" s="3">
        <v>1</v>
      </c>
    </row>
    <row r="502" spans="2:24" ht="15.75">
      <c r="B502" s="286"/>
      <c r="C502" s="70"/>
      <c r="D502" s="59" t="str" cm="1">
        <f t="array" ref="D502">IF(ROW()=ROW(D490),C493,INDEX(E490:E503,ROW()-ROW(D490)))</f>
        <v/>
      </c>
      <c r="E502" s="114" t="str">
        <f>IF(OR(D502="",C492="",C492&lt;=0,F502=""),"",TRIM(MID(D502,LEN(F502)+1+IF(MID(D502,LEN(F502)+1,1)=" ",1,0),99999)))</f>
        <v/>
      </c>
      <c r="F502" s="59" t="str">
        <f>IF(OR(G502="",G502=0,G502="0"),"",IF(LEN(G502)&lt;=C492,G502,IF(LEN(SUBSTITUTE(H502," ",""))=C492+1,LEFT(G502,C492),LEFT(G502,FIND("§",SUBSTITUTE(H502," ","§",LEN(H502)-LEN(SUBSTITUTE(H502," ",""))))-1))))</f>
        <v/>
      </c>
      <c r="G502" s="59" t="str">
        <f t="shared" si="15"/>
        <v/>
      </c>
      <c r="H502" s="59" t="str">
        <f>IF(OR(G502="",G502=0,G502="0"),"",LEFT(G502,C492+1))</f>
        <v/>
      </c>
      <c r="I502" s="59"/>
      <c r="J502" s="142"/>
      <c r="K502" s="117" t="str">
        <f>IF(LEN(TRIM(L502))&gt;0,MAX(K13:K501)+1,"")</f>
        <v/>
      </c>
      <c r="L502" s="146"/>
      <c r="M502" s="142"/>
      <c r="N502" s="243"/>
      <c r="X502" s="3">
        <v>1</v>
      </c>
    </row>
    <row r="503" spans="2:24" ht="15.75">
      <c r="B503" s="286"/>
      <c r="C503" s="70"/>
      <c r="D503" s="59" t="str" cm="1">
        <f t="array" ref="D503">IF(ROW()=ROW(D490),C493,INDEX(E490:E503,ROW()-ROW(D490)))</f>
        <v/>
      </c>
      <c r="E503" s="114" t="str">
        <f>IF(OR(D503="",C492="",C492&lt;=0,F503=""),"",TRIM(MID(D503,LEN(F503)+1+IF(MID(D503,LEN(F503)+1,1)=" ",1,0),99999)))</f>
        <v/>
      </c>
      <c r="F503" s="59" t="str">
        <f>IF(OR(G503="",G503=0,G503="0"),"",IF(LEN(G503)&lt;=C492,G503,IF(LEN(SUBSTITUTE(H503," ",""))=C492+1,LEFT(G503,C492),LEFT(G503,FIND("§",SUBSTITUTE(H503," ","§",LEN(H503)-LEN(SUBSTITUTE(H503," ",""))))-1))))</f>
        <v/>
      </c>
      <c r="G503" s="59" t="str">
        <f t="shared" si="15"/>
        <v/>
      </c>
      <c r="H503" s="59" t="str">
        <f>IF(OR(G503="",G503=0,G503="0"),"",LEFT(G503,C492+1))</f>
        <v/>
      </c>
      <c r="I503" s="59"/>
      <c r="J503" s="142"/>
      <c r="K503" s="117" t="str">
        <f>IF(LEN(TRIM(L503))&gt;0,MAX(K13:K502)+1,"")</f>
        <v/>
      </c>
      <c r="L503" s="146"/>
      <c r="M503" s="142"/>
      <c r="N503" s="243"/>
      <c r="X503" s="3">
        <v>1</v>
      </c>
    </row>
    <row r="504" spans="2:24" ht="15.75">
      <c r="B504" s="286"/>
      <c r="C504" s="113" t="str">
        <f>IF(TRIM(SUBSTITUTE(J49,CHAR(160),""))="","",J49)</f>
        <v/>
      </c>
      <c r="D504" s="59" t="str" cm="1">
        <f t="array" ref="D504">IF(ROW()=ROW(D504),C507,INDEX(E504:E517,ROW()-ROW(D504)))</f>
        <v/>
      </c>
      <c r="E504" s="114" t="str">
        <f>IF(OR(D504="",C506="",C506&lt;=0,F504=""),"",TRIM(MID(D504,LEN(F504)+1+IF(MID(D504,LEN(F504)+1,1)=" ",1,0),99999)))</f>
        <v/>
      </c>
      <c r="F504" s="59" t="str">
        <f>IF(OR(G504="",G504=0,G504="0"),"",IF(LEN(G504)&lt;=C506,G504,IF(LEN(SUBSTITUTE(H504," ",""))=C506+1,LEFT(G504,C506),LEFT(G504,FIND("§",SUBSTITUTE(H504," ","§",LEN(H504)-LEN(SUBSTITUTE(H504," ",""))))-1))))</f>
        <v/>
      </c>
      <c r="G504" s="59" t="str">
        <f t="shared" si="15"/>
        <v/>
      </c>
      <c r="H504" s="59" t="str">
        <f>IF(OR(G504="",G504=0,G504="0"),"",LEFT(G504,C506+1))</f>
        <v/>
      </c>
      <c r="I504" s="59"/>
      <c r="J504" s="142"/>
      <c r="K504" s="117" t="str">
        <f>IF(LEN(TRIM(L504))&gt;0,MAX(K13:K503)+1,"")</f>
        <v/>
      </c>
      <c r="L504" s="146"/>
      <c r="M504" s="142"/>
      <c r="N504" s="243"/>
      <c r="X504" s="3">
        <v>1</v>
      </c>
    </row>
    <row r="505" spans="2:24" ht="15.75">
      <c r="B505" s="286"/>
      <c r="C505" s="70" t="str">
        <f>TRIM(SUBSTITUTE(SUBSTITUTE(SUBSTITUTE(SUBSTITUTE(SUBSTITUTE(SUBSTITUTE(SUBSTITUTE(SUBSTITUTE(SUBSTITUTE(CLEAN(IF(OR(LEFT(C504,1)="-",LEFT(C504,1)="="),MID(C504,2,99999),C504)),"—","-"),"–","-"),CHAR(160)," "),CHAR(9)," "),CHAR(13)," "),CHAR(10)," ")," "," ")," "," ")," "," "))</f>
        <v/>
      </c>
      <c r="D505" s="59" t="str" cm="1">
        <f t="array" ref="D505">IF(ROW()=ROW(D504),C507,INDEX(E504:E517,ROW()-ROW(D504)))</f>
        <v/>
      </c>
      <c r="E505" s="114" t="str">
        <f>IF(OR(D505="",C506="",C506&lt;=0,F505=""),"",TRIM(MID(D505,LEN(F505)+1+IF(MID(D505,LEN(F505)+1,1)=" ",1,0),99999)))</f>
        <v/>
      </c>
      <c r="F505" s="59" t="str">
        <f>IF(OR(G505="",G505=0,G505="0"),"",IF(LEN(G505)&lt;=C506,G505,IF(LEN(SUBSTITUTE(H505," ",""))=C506+1,LEFT(G505,C506),LEFT(G505,FIND("§",SUBSTITUTE(H505," ","§",LEN(H505)-LEN(SUBSTITUTE(H505," ",""))))-1))))</f>
        <v/>
      </c>
      <c r="G505" s="59" t="str">
        <f t="shared" si="15"/>
        <v/>
      </c>
      <c r="H505" s="59" t="str">
        <f>IF(OR(G505="",G505=0,G505="0"),"",LEFT(G505,C506+1))</f>
        <v/>
      </c>
      <c r="I505" s="59"/>
      <c r="J505" s="142"/>
      <c r="K505" s="117" t="str">
        <f>IF(LEN(TRIM(L505))&gt;0,MAX(K13:K504)+1,"")</f>
        <v/>
      </c>
      <c r="L505" s="146"/>
      <c r="M505" s="142"/>
      <c r="N505" s="243"/>
      <c r="X505" s="3">
        <v>1</v>
      </c>
    </row>
    <row r="506" spans="2:24" ht="15.75">
      <c r="B506" s="286"/>
      <c r="C506" s="121">
        <f>C11</f>
        <v>120</v>
      </c>
      <c r="D506" s="59" t="str" cm="1">
        <f t="array" ref="D506">IF(ROW()=ROW(D504),C507,INDEX(E504:E517,ROW()-ROW(D504)))</f>
        <v/>
      </c>
      <c r="E506" s="114" t="str">
        <f>IF(OR(D506="",C506="",C506&lt;=0,F506=""),"",TRIM(MID(D506,LEN(F506)+1+IF(MID(D506,LEN(F506)+1,1)=" ",1,0),99999)))</f>
        <v/>
      </c>
      <c r="F506" s="59" t="str">
        <f>IF(OR(G506="",G506=0,G506="0"),"",IF(LEN(G506)&lt;=C506,G506,IF(LEN(SUBSTITUTE(H506," ",""))=C506+1,LEFT(G506,C506),LEFT(G506,FIND("§",SUBSTITUTE(H506," ","§",LEN(H506)-LEN(SUBSTITUTE(H506," ",""))))-1))))</f>
        <v/>
      </c>
      <c r="G506" s="59" t="str">
        <f t="shared" si="15"/>
        <v/>
      </c>
      <c r="H506" s="59" t="str">
        <f>IF(OR(G506="",G506=0,G506="0"),"",LEFT(G506,C506+1))</f>
        <v/>
      </c>
      <c r="I506" s="59"/>
      <c r="J506" s="142"/>
      <c r="K506" s="117" t="str">
        <f>IF(LEN(TRIM(L506))&gt;0,MAX(K13:K505)+1,"")</f>
        <v/>
      </c>
      <c r="L506" s="146"/>
      <c r="M506" s="142"/>
      <c r="N506" s="243"/>
      <c r="X506" s="3">
        <v>1</v>
      </c>
    </row>
    <row r="507" spans="2:24" ht="15.75">
      <c r="B507" s="286"/>
      <c r="C507" s="70" t="str">
        <f>IF(UPPER(TRIM(C12))="X",C511,C505)</f>
        <v/>
      </c>
      <c r="D507" s="59" t="str" cm="1">
        <f t="array" ref="D507">IF(ROW()=ROW(D504),C507,INDEX(E504:E517,ROW()-ROW(D504)))</f>
        <v/>
      </c>
      <c r="E507" s="114" t="str">
        <f>IF(OR(D507="",C506="",C506&lt;=0,F507=""),"",TRIM(MID(D507,LEN(F507)+1+IF(MID(D507,LEN(F507)+1,1)=" ",1,0),99999)))</f>
        <v/>
      </c>
      <c r="F507" s="59" t="str">
        <f>IF(OR(G507="",G507=0,G507="0"),"",IF(LEN(G507)&lt;=C506,G507,IF(LEN(SUBSTITUTE(H507," ",""))=C506+1,LEFT(G507,C506),LEFT(G507,FIND("§",SUBSTITUTE(H507," ","§",LEN(H507)-LEN(SUBSTITUTE(H507," ",""))))-1))))</f>
        <v/>
      </c>
      <c r="G507" s="59" t="str">
        <f t="shared" si="15"/>
        <v/>
      </c>
      <c r="H507" s="59" t="str">
        <f>IF(OR(G507="",G507=0,G507="0"),"",LEFT(G507,C506+1))</f>
        <v/>
      </c>
      <c r="I507" s="59"/>
      <c r="J507" s="142"/>
      <c r="K507" s="117" t="str">
        <f>IF(LEN(TRIM(L507))&gt;0,MAX(K13:K506)+1,"")</f>
        <v/>
      </c>
      <c r="L507" s="146"/>
      <c r="M507" s="142"/>
      <c r="N507" s="243"/>
      <c r="X507" s="3">
        <v>1</v>
      </c>
    </row>
    <row r="508" spans="2:24" ht="15.75">
      <c r="B508" s="286"/>
      <c r="C508" s="123" t="str">
        <f>TRIM(SUBSTITUTE(SUBSTITUTE(SUBSTITUTE(SUBSTITUTE(SUBSTITUTE(SUBSTITUTE(SUBSTITUTE(SUBSTITUTE(SUBSTITUTE(SUBSTITUTE(C505,","," "),";"," "),":"," "),"!"," "),"?"," "),"…"," "),"»"," "),"«"," "),"/"," "),"."," "))</f>
        <v/>
      </c>
      <c r="D508" s="59" t="str" cm="1">
        <f t="array" ref="D508">IF(ROW()=ROW(D504),C507,INDEX(E504:E517,ROW()-ROW(D504)))</f>
        <v/>
      </c>
      <c r="E508" s="114" t="str">
        <f>IF(OR(D508="",C506="",C506&lt;=0,F508=""),"",TRIM(MID(D508,LEN(F508)+1+IF(MID(D508,LEN(F508)+1,1)=" ",1,0),99999)))</f>
        <v/>
      </c>
      <c r="F508" s="59" t="str">
        <f>IF(OR(G508="",G508=0,G508="0"),"",IF(LEN(G508)&lt;=C506,G508,IF(LEN(SUBSTITUTE(H508," ",""))=C506+1,LEFT(G508,C506),LEFT(G508,FIND("§",SUBSTITUTE(H508," ","§",LEN(H508)-LEN(SUBSTITUTE(H508," ",""))))-1))))</f>
        <v/>
      </c>
      <c r="G508" s="59" t="str">
        <f t="shared" si="15"/>
        <v/>
      </c>
      <c r="H508" s="59" t="str">
        <f>IF(OR(G508="",G508=0,G508="0"),"",LEFT(G508,C506+1))</f>
        <v/>
      </c>
      <c r="I508" s="59"/>
      <c r="J508" s="142"/>
      <c r="K508" s="117" t="str">
        <f>IF(LEN(TRIM(L508))&gt;0,MAX(K13:K507)+1,"")</f>
        <v/>
      </c>
      <c r="L508" s="146"/>
      <c r="M508" s="142"/>
      <c r="N508" s="243"/>
      <c r="X508" s="3">
        <v>1</v>
      </c>
    </row>
    <row r="509" spans="2:24" ht="15.75">
      <c r="B509" s="286"/>
      <c r="C509" s="59" t="str">
        <f>TRIM(SUBSTITUTE(SUBSTITUTE(SUBSTITUTE(SUBSTITUTE(SUBSTITUTE(SUBSTITUTE(SUBSTITUTE(SUBSTITUTE(C508,"("," "),")"," "),CHAR(34)," "),"-"," "),"_"," "),"&lt;"," "),"&gt;"," "),"="," "))</f>
        <v/>
      </c>
      <c r="D509" s="59" t="str" cm="1">
        <f t="array" ref="D509">IF(ROW()=ROW(D504),C507,INDEX(E504:E517,ROW()-ROW(D504)))</f>
        <v/>
      </c>
      <c r="E509" s="114" t="str">
        <f>IF(OR(D509="",C506="",C506&lt;=0,F509=""),"",TRIM(MID(D509,LEN(F509)+1+IF(MID(D509,LEN(F509)+1,1)=" ",1,0),99999)))</f>
        <v/>
      </c>
      <c r="F509" s="59" t="str">
        <f>IF(OR(G509="",G509=0,G509="0"),"",IF(LEN(G509)&lt;=C506,G509,IF(LEN(SUBSTITUTE(H509," ",""))=C506+1,LEFT(G509,C506),LEFT(G509,FIND("§",SUBSTITUTE(H509," ","§",LEN(H509)-LEN(SUBSTITUTE(H509," ",""))))-1))))</f>
        <v/>
      </c>
      <c r="G509" s="59" t="str">
        <f t="shared" si="15"/>
        <v/>
      </c>
      <c r="H509" s="59" t="str">
        <f>IF(OR(G509="",G509=0,G509="0"),"",LEFT(G509,C506+1))</f>
        <v/>
      </c>
      <c r="I509" s="59"/>
      <c r="J509" s="142"/>
      <c r="K509" s="117" t="str">
        <f>IF(LEN(TRIM(L509))&gt;0,MAX(K13:K508)+1,"")</f>
        <v/>
      </c>
      <c r="L509" s="146"/>
      <c r="M509" s="142"/>
      <c r="N509" s="243"/>
      <c r="X509" s="3">
        <v>1</v>
      </c>
    </row>
    <row r="510" spans="2:24" ht="15.75">
      <c r="B510" s="286"/>
      <c r="C510" s="70" t="str">
        <f>TRIM(SUBSTITUTE(SUBSTITUTE(SUBSTITUTE(SUBSTITUTE(C509,"►"," "),"▼"," "),"▲"," "),"◄"," "))</f>
        <v/>
      </c>
      <c r="D510" s="59" t="str" cm="1">
        <f t="array" ref="D510">IF(ROW()=ROW(D504),C507,INDEX(E504:E517,ROW()-ROW(D504)))</f>
        <v/>
      </c>
      <c r="E510" s="114" t="str">
        <f>IF(OR(D510="",C506="",C506&lt;=0,F510=""),"",TRIM(MID(D510,LEN(F510)+1+IF(MID(D510,LEN(F510)+1,1)=" ",1,0),99999)))</f>
        <v/>
      </c>
      <c r="F510" s="59" t="str">
        <f>IF(OR(G510="",G510=0,G510="0"),"",IF(LEN(G510)&lt;=C506,G510,IF(LEN(SUBSTITUTE(H510," ",""))=C506+1,LEFT(G510,C506),LEFT(G510,FIND("§",SUBSTITUTE(H510," ","§",LEN(H510)-LEN(SUBSTITUTE(H510," ",""))))-1))))</f>
        <v/>
      </c>
      <c r="G510" s="59" t="str">
        <f t="shared" si="15"/>
        <v/>
      </c>
      <c r="H510" s="59" t="str">
        <f>IF(OR(G510="",G510=0,G510="0"),"",LEFT(G510,C506+1))</f>
        <v/>
      </c>
      <c r="I510" s="59"/>
      <c r="J510" s="142"/>
      <c r="K510" s="117" t="str">
        <f>IF(LEN(TRIM(L510))&gt;0,MAX(K13:K509)+1,"")</f>
        <v/>
      </c>
      <c r="L510" s="146"/>
      <c r="M510" s="142"/>
      <c r="N510" s="243"/>
      <c r="X510" s="3">
        <v>1</v>
      </c>
    </row>
    <row r="511" spans="2:24" ht="15.75">
      <c r="B511" s="286"/>
      <c r="C511" s="70" t="str">
        <f>TRIM(SUBSTITUTE(SUBSTITUTE(C510,"“"," "),"”"," "))</f>
        <v/>
      </c>
      <c r="D511" s="59" t="str" cm="1">
        <f t="array" ref="D511">IF(ROW()=ROW(D504),C507,INDEX(E504:E517,ROW()-ROW(D504)))</f>
        <v/>
      </c>
      <c r="E511" s="114" t="str">
        <f>IF(OR(D511="",C506="",C506&lt;=0,F511=""),"",TRIM(MID(D511,LEN(F511)+1+IF(MID(D511,LEN(F511)+1,1)=" ",1,0),99999)))</f>
        <v/>
      </c>
      <c r="F511" s="59" t="str">
        <f>IF(OR(G511="",G511=0,G511="0"),"",IF(LEN(G511)&lt;=C506,G511,IF(LEN(SUBSTITUTE(H511," ",""))=C506+1,LEFT(G511,C506),LEFT(G511,FIND("§",SUBSTITUTE(H511," ","§",LEN(H511)-LEN(SUBSTITUTE(H511," ",""))))-1))))</f>
        <v/>
      </c>
      <c r="G511" s="59" t="str">
        <f t="shared" si="15"/>
        <v/>
      </c>
      <c r="H511" s="59" t="str">
        <f>IF(OR(G511="",G511=0,G511="0"),"",LEFT(G511,C506+1))</f>
        <v/>
      </c>
      <c r="I511" s="59"/>
      <c r="J511" s="142"/>
      <c r="K511" s="117" t="str">
        <f>IF(LEN(TRIM(L511))&gt;0,MAX(K13:K510)+1,"")</f>
        <v/>
      </c>
      <c r="L511" s="146"/>
      <c r="M511" s="142"/>
      <c r="N511" s="243"/>
      <c r="X511" s="3">
        <v>1</v>
      </c>
    </row>
    <row r="512" spans="2:24" ht="15.75">
      <c r="B512" s="286"/>
      <c r="C512" s="70"/>
      <c r="D512" s="59" t="str" cm="1">
        <f t="array" ref="D512">IF(ROW()=ROW(D504),C507,INDEX(E504:E517,ROW()-ROW(D504)))</f>
        <v/>
      </c>
      <c r="E512" s="114" t="str">
        <f>IF(OR(D512="",C506="",C506&lt;=0,F512=""),"",TRIM(MID(D512,LEN(F512)+1+IF(MID(D512,LEN(F512)+1,1)=" ",1,0),99999)))</f>
        <v/>
      </c>
      <c r="F512" s="59" t="str">
        <f>IF(OR(G512="",G512=0,G512="0"),"",IF(LEN(G512)&lt;=C506,G512,IF(LEN(SUBSTITUTE(H512," ",""))=C506+1,LEFT(G512,C506),LEFT(G512,FIND("§",SUBSTITUTE(H512," ","§",LEN(H512)-LEN(SUBSTITUTE(H512," ",""))))-1))))</f>
        <v/>
      </c>
      <c r="G512" s="59" t="str">
        <f t="shared" si="15"/>
        <v/>
      </c>
      <c r="H512" s="59" t="str">
        <f>IF(OR(G512="",G512=0,G512="0"),"",LEFT(G512,C506+1))</f>
        <v/>
      </c>
      <c r="I512" s="59"/>
      <c r="J512" s="142"/>
      <c r="K512" s="117" t="str">
        <f>IF(LEN(TRIM(L512))&gt;0,MAX(K13:K511)+1,"")</f>
        <v/>
      </c>
      <c r="L512" s="146"/>
      <c r="M512" s="142"/>
      <c r="N512" s="243"/>
      <c r="X512" s="3">
        <v>1</v>
      </c>
    </row>
    <row r="513" spans="2:24" ht="15.75">
      <c r="B513" s="286"/>
      <c r="C513" s="70"/>
      <c r="D513" s="59" t="str" cm="1">
        <f t="array" ref="D513">IF(ROW()=ROW(D504),C507,INDEX(E504:E517,ROW()-ROW(D504)))</f>
        <v/>
      </c>
      <c r="E513" s="114" t="str">
        <f>IF(OR(D513="",C506="",C506&lt;=0,F513=""),"",TRIM(MID(D513,LEN(F513)+1+IF(MID(D513,LEN(F513)+1,1)=" ",1,0),99999)))</f>
        <v/>
      </c>
      <c r="F513" s="59" t="str">
        <f>IF(OR(G513="",G513=0,G513="0"),"",IF(LEN(G513)&lt;=C506,G513,IF(LEN(SUBSTITUTE(H513," ",""))=C506+1,LEFT(G513,C506),LEFT(G513,FIND("§",SUBSTITUTE(H513," ","§",LEN(H513)-LEN(SUBSTITUTE(H513," ",""))))-1))))</f>
        <v/>
      </c>
      <c r="G513" s="59" t="str">
        <f t="shared" si="15"/>
        <v/>
      </c>
      <c r="H513" s="59" t="str">
        <f>IF(OR(G513="",G513=0,G513="0"),"",LEFT(G513,C506+1))</f>
        <v/>
      </c>
      <c r="I513" s="59"/>
      <c r="J513" s="142"/>
      <c r="K513" s="117" t="str">
        <f>IF(LEN(TRIM(L513))&gt;0,MAX(K13:K512)+1,"")</f>
        <v/>
      </c>
      <c r="L513" s="146"/>
      <c r="M513" s="142"/>
      <c r="N513" s="243"/>
      <c r="X513" s="3">
        <v>1</v>
      </c>
    </row>
    <row r="514" spans="2:24" ht="15.75">
      <c r="B514" s="286"/>
      <c r="C514" s="70"/>
      <c r="D514" s="59" t="str" cm="1">
        <f t="array" ref="D514">IF(ROW()=ROW(D504),C507,INDEX(E504:E517,ROW()-ROW(D504)))</f>
        <v/>
      </c>
      <c r="E514" s="114" t="str">
        <f>IF(OR(D514="",C506="",C506&lt;=0,F514=""),"",TRIM(MID(D514,LEN(F514)+1+IF(MID(D514,LEN(F514)+1,1)=" ",1,0),99999)))</f>
        <v/>
      </c>
      <c r="F514" s="59" t="str">
        <f>IF(OR(G514="",G514=0,G514="0"),"",IF(LEN(G514)&lt;=C506,G514,IF(LEN(SUBSTITUTE(H514," ",""))=C506+1,LEFT(G514,C506),LEFT(G514,FIND("§",SUBSTITUTE(H514," ","§",LEN(H514)-LEN(SUBSTITUTE(H514," ",""))))-1))))</f>
        <v/>
      </c>
      <c r="G514" s="59" t="str">
        <f t="shared" si="15"/>
        <v/>
      </c>
      <c r="H514" s="59" t="str">
        <f>IF(OR(G514="",G514=0,G514="0"),"",LEFT(G514,C506+1))</f>
        <v/>
      </c>
      <c r="I514" s="59"/>
      <c r="J514" s="142"/>
      <c r="K514" s="117" t="str">
        <f>IF(LEN(TRIM(L514))&gt;0,MAX(K13:K513)+1,"")</f>
        <v/>
      </c>
      <c r="L514" s="146"/>
      <c r="M514" s="142"/>
      <c r="N514" s="243"/>
      <c r="X514" s="3">
        <v>1</v>
      </c>
    </row>
    <row r="515" spans="2:24" ht="15.75">
      <c r="B515" s="286"/>
      <c r="C515" s="70"/>
      <c r="D515" s="59" t="str" cm="1">
        <f t="array" ref="D515">IF(ROW()=ROW(D504),C507,INDEX(E504:E517,ROW()-ROW(D504)))</f>
        <v/>
      </c>
      <c r="E515" s="114" t="str">
        <f>IF(OR(D515="",C506="",C506&lt;=0,F515=""),"",TRIM(MID(D515,LEN(F515)+1+IF(MID(D515,LEN(F515)+1,1)=" ",1,0),99999)))</f>
        <v/>
      </c>
      <c r="F515" s="59" t="str">
        <f>IF(OR(G515="",G515=0,G515="0"),"",IF(LEN(G515)&lt;=C506,G515,IF(LEN(SUBSTITUTE(H515," ",""))=C506+1,LEFT(G515,C506),LEFT(G515,FIND("§",SUBSTITUTE(H515," ","§",LEN(H515)-LEN(SUBSTITUTE(H515," ",""))))-1))))</f>
        <v/>
      </c>
      <c r="G515" s="59" t="str">
        <f t="shared" si="15"/>
        <v/>
      </c>
      <c r="H515" s="59" t="str">
        <f>IF(OR(G515="",G515=0,G515="0"),"",LEFT(G515,C506+1))</f>
        <v/>
      </c>
      <c r="I515" s="59"/>
      <c r="J515" s="142"/>
      <c r="K515" s="117" t="str">
        <f>IF(LEN(TRIM(L515))&gt;0,MAX(K13:K514)+1,"")</f>
        <v/>
      </c>
      <c r="L515" s="146"/>
      <c r="M515" s="142"/>
      <c r="N515" s="243"/>
      <c r="X515" s="3">
        <v>1</v>
      </c>
    </row>
    <row r="516" spans="2:24" ht="15.75">
      <c r="B516" s="286"/>
      <c r="C516" s="70"/>
      <c r="D516" s="59" t="str" cm="1">
        <f t="array" ref="D516">IF(ROW()=ROW(D504),C507,INDEX(E504:E517,ROW()-ROW(D504)))</f>
        <v/>
      </c>
      <c r="E516" s="114" t="str">
        <f>IF(OR(D516="",C506="",C506&lt;=0,F516=""),"",TRIM(MID(D516,LEN(F516)+1+IF(MID(D516,LEN(F516)+1,1)=" ",1,0),99999)))</f>
        <v/>
      </c>
      <c r="F516" s="59" t="str">
        <f>IF(OR(G516="",G516=0,G516="0"),"",IF(LEN(G516)&lt;=C506,G516,IF(LEN(SUBSTITUTE(H516," ",""))=C506+1,LEFT(G516,C506),LEFT(G516,FIND("§",SUBSTITUTE(H516," ","§",LEN(H516)-LEN(SUBSTITUTE(H516," ",""))))-1))))</f>
        <v/>
      </c>
      <c r="G516" s="59" t="str">
        <f t="shared" si="15"/>
        <v/>
      </c>
      <c r="H516" s="59" t="str">
        <f>IF(OR(G516="",G516=0,G516="0"),"",LEFT(G516,C506+1))</f>
        <v/>
      </c>
      <c r="I516" s="59"/>
      <c r="J516" s="142"/>
      <c r="K516" s="117" t="str">
        <f>IF(LEN(TRIM(L516))&gt;0,MAX(K13:K515)+1,"")</f>
        <v/>
      </c>
      <c r="L516" s="146"/>
      <c r="M516" s="142"/>
      <c r="N516" s="243"/>
      <c r="X516" s="3">
        <v>1</v>
      </c>
    </row>
    <row r="517" spans="2:24" ht="15.75">
      <c r="B517" s="286"/>
      <c r="C517" s="70"/>
      <c r="D517" s="59" t="str" cm="1">
        <f t="array" ref="D517">IF(ROW()=ROW(D504),C507,INDEX(E504:E517,ROW()-ROW(D504)))</f>
        <v/>
      </c>
      <c r="E517" s="114" t="str">
        <f>IF(OR(D517="",C506="",C506&lt;=0,F517=""),"",TRIM(MID(D517,LEN(F517)+1+IF(MID(D517,LEN(F517)+1,1)=" ",1,0),99999)))</f>
        <v/>
      </c>
      <c r="F517" s="59" t="str">
        <f>IF(OR(G517="",G517=0,G517="0"),"",IF(LEN(G517)&lt;=C506,G517,IF(LEN(SUBSTITUTE(H517," ",""))=C506+1,LEFT(G517,C506),LEFT(G517,FIND("§",SUBSTITUTE(H517," ","§",LEN(H517)-LEN(SUBSTITUTE(H517," ",""))))-1))))</f>
        <v/>
      </c>
      <c r="G517" s="59" t="str">
        <f t="shared" si="15"/>
        <v/>
      </c>
      <c r="H517" s="59" t="str">
        <f>IF(OR(G517="",G517=0,G517="0"),"",LEFT(G517,C506+1))</f>
        <v/>
      </c>
      <c r="I517" s="59"/>
      <c r="J517" s="142"/>
      <c r="K517" s="117" t="str">
        <f>IF(LEN(TRIM(L517))&gt;0,MAX(K13:K516)+1,"")</f>
        <v/>
      </c>
      <c r="L517" s="146"/>
      <c r="M517" s="142"/>
      <c r="N517" s="243"/>
      <c r="X517" s="3">
        <v>1</v>
      </c>
    </row>
    <row r="518" spans="2:24" ht="15.75">
      <c r="B518" s="286"/>
      <c r="C518" s="113" t="str">
        <f>IF(TRIM(SUBSTITUTE(J50,CHAR(160),""))="","",J50)</f>
        <v/>
      </c>
      <c r="D518" s="59" t="str" cm="1">
        <f t="array" ref="D518">IF(ROW()=ROW(D518),C521,INDEX(E518:E531,ROW()-ROW(D518)))</f>
        <v/>
      </c>
      <c r="E518" s="114" t="str">
        <f>IF(OR(D518="",C520="",C520&lt;=0,F518=""),"",TRIM(MID(D518,LEN(F518)+1+IF(MID(D518,LEN(F518)+1,1)=" ",1,0),99999)))</f>
        <v/>
      </c>
      <c r="F518" s="59" t="str">
        <f>IF(OR(G518="",G518=0,G518="0"),"",IF(LEN(G518)&lt;=C520,G518,IF(LEN(SUBSTITUTE(H518," ",""))=C520+1,LEFT(G518,C520),LEFT(G518,FIND("§",SUBSTITUTE(H518," ","§",LEN(H518)-LEN(SUBSTITUTE(H518," ",""))))-1))))</f>
        <v/>
      </c>
      <c r="G518" s="59" t="str">
        <f t="shared" si="15"/>
        <v/>
      </c>
      <c r="H518" s="59" t="str">
        <f>IF(OR(G518="",G518=0,G518="0"),"",LEFT(G518,C520+1))</f>
        <v/>
      </c>
      <c r="I518" s="59"/>
      <c r="J518" s="142"/>
      <c r="K518" s="117" t="str">
        <f>IF(LEN(TRIM(L518))&gt;0,MAX(K13:K517)+1,"")</f>
        <v/>
      </c>
      <c r="L518" s="146"/>
      <c r="M518" s="142"/>
      <c r="N518" s="243"/>
      <c r="X518" s="3">
        <v>1</v>
      </c>
    </row>
    <row r="519" spans="2:24" ht="15.75">
      <c r="B519" s="286"/>
      <c r="C519" s="70" t="str">
        <f>TRIM(SUBSTITUTE(SUBSTITUTE(SUBSTITUTE(SUBSTITUTE(SUBSTITUTE(SUBSTITUTE(SUBSTITUTE(SUBSTITUTE(SUBSTITUTE(CLEAN(IF(OR(LEFT(C518,1)="-",LEFT(C518,1)="="),MID(C518,2,99999),C518)),"—","-"),"–","-"),CHAR(160)," "),CHAR(9)," "),CHAR(13)," "),CHAR(10)," ")," "," ")," "," ")," "," "))</f>
        <v/>
      </c>
      <c r="D519" s="59" t="str" cm="1">
        <f t="array" ref="D519">IF(ROW()=ROW(D518),C521,INDEX(E518:E531,ROW()-ROW(D518)))</f>
        <v/>
      </c>
      <c r="E519" s="114" t="str">
        <f>IF(OR(D519="",C520="",C520&lt;=0,F519=""),"",TRIM(MID(D519,LEN(F519)+1+IF(MID(D519,LEN(F519)+1,1)=" ",1,0),99999)))</f>
        <v/>
      </c>
      <c r="F519" s="59" t="str">
        <f>IF(OR(G519="",G519=0,G519="0"),"",IF(LEN(G519)&lt;=C520,G519,IF(LEN(SUBSTITUTE(H519," ",""))=C520+1,LEFT(G519,C520),LEFT(G519,FIND("§",SUBSTITUTE(H519," ","§",LEN(H519)-LEN(SUBSTITUTE(H519," ",""))))-1))))</f>
        <v/>
      </c>
      <c r="G519" s="59" t="str">
        <f t="shared" si="15"/>
        <v/>
      </c>
      <c r="H519" s="59" t="str">
        <f>IF(OR(G519="",G519=0,G519="0"),"",LEFT(G519,C520+1))</f>
        <v/>
      </c>
      <c r="I519" s="59"/>
      <c r="J519" s="142"/>
      <c r="K519" s="117" t="str">
        <f>IF(LEN(TRIM(L519))&gt;0,MAX(K13:K518)+1,"")</f>
        <v/>
      </c>
      <c r="L519" s="146"/>
      <c r="M519" s="142"/>
      <c r="N519" s="243"/>
      <c r="X519" s="3">
        <v>1</v>
      </c>
    </row>
    <row r="520" spans="2:24" ht="15.75">
      <c r="B520" s="286"/>
      <c r="C520" s="121">
        <f>C11</f>
        <v>120</v>
      </c>
      <c r="D520" s="59" t="str" cm="1">
        <f t="array" ref="D520">IF(ROW()=ROW(D518),C521,INDEX(E518:E531,ROW()-ROW(D518)))</f>
        <v/>
      </c>
      <c r="E520" s="114" t="str">
        <f>IF(OR(D520="",C520="",C520&lt;=0,F520=""),"",TRIM(MID(D520,LEN(F520)+1+IF(MID(D520,LEN(F520)+1,1)=" ",1,0),99999)))</f>
        <v/>
      </c>
      <c r="F520" s="59" t="str">
        <f>IF(OR(G520="",G520=0,G520="0"),"",IF(LEN(G520)&lt;=C520,G520,IF(LEN(SUBSTITUTE(H520," ",""))=C520+1,LEFT(G520,C520),LEFT(G520,FIND("§",SUBSTITUTE(H520," ","§",LEN(H520)-LEN(SUBSTITUTE(H520," ",""))))-1))))</f>
        <v/>
      </c>
      <c r="G520" s="59" t="str">
        <f t="shared" si="15"/>
        <v/>
      </c>
      <c r="H520" s="59" t="str">
        <f>IF(OR(G520="",G520=0,G520="0"),"",LEFT(G520,C520+1))</f>
        <v/>
      </c>
      <c r="I520" s="59"/>
      <c r="J520" s="142"/>
      <c r="K520" s="117" t="str">
        <f>IF(LEN(TRIM(L520))&gt;0,MAX(K13:K519)+1,"")</f>
        <v/>
      </c>
      <c r="L520" s="146"/>
      <c r="M520" s="142"/>
      <c r="N520" s="243"/>
      <c r="X520" s="3">
        <v>1</v>
      </c>
    </row>
    <row r="521" spans="2:24" ht="15.75">
      <c r="B521" s="286"/>
      <c r="C521" s="70" t="str">
        <f>IF(UPPER(TRIM(C12))="X",C525,C519)</f>
        <v/>
      </c>
      <c r="D521" s="59" t="str" cm="1">
        <f t="array" ref="D521">IF(ROW()=ROW(D518),C521,INDEX(E518:E531,ROW()-ROW(D518)))</f>
        <v/>
      </c>
      <c r="E521" s="114" t="str">
        <f>IF(OR(D521="",C520="",C520&lt;=0,F521=""),"",TRIM(MID(D521,LEN(F521)+1+IF(MID(D521,LEN(F521)+1,1)=" ",1,0),99999)))</f>
        <v/>
      </c>
      <c r="F521" s="59" t="str">
        <f>IF(OR(G521="",G521=0,G521="0"),"",IF(LEN(G521)&lt;=C520,G521,IF(LEN(SUBSTITUTE(H521," ",""))=C520+1,LEFT(G521,C520),LEFT(G521,FIND("§",SUBSTITUTE(H521," ","§",LEN(H521)-LEN(SUBSTITUTE(H521," ",""))))-1))))</f>
        <v/>
      </c>
      <c r="G521" s="59" t="str">
        <f t="shared" si="15"/>
        <v/>
      </c>
      <c r="H521" s="59" t="str">
        <f>IF(OR(G521="",G521=0,G521="0"),"",LEFT(G521,C520+1))</f>
        <v/>
      </c>
      <c r="I521" s="59"/>
      <c r="J521" s="142"/>
      <c r="K521" s="117" t="str">
        <f>IF(LEN(TRIM(L521))&gt;0,MAX(K13:K520)+1,"")</f>
        <v/>
      </c>
      <c r="L521" s="146"/>
      <c r="M521" s="142"/>
      <c r="N521" s="243"/>
      <c r="X521" s="3">
        <v>1</v>
      </c>
    </row>
    <row r="522" spans="2:24" ht="15.75">
      <c r="B522" s="286"/>
      <c r="C522" s="123" t="str">
        <f>TRIM(SUBSTITUTE(SUBSTITUTE(SUBSTITUTE(SUBSTITUTE(SUBSTITUTE(SUBSTITUTE(SUBSTITUTE(SUBSTITUTE(SUBSTITUTE(SUBSTITUTE(C519,","," "),";"," "),":"," "),"!"," "),"?"," "),"…"," "),"»"," "),"«"," "),"/"," "),"."," "))</f>
        <v/>
      </c>
      <c r="D522" s="59" t="str" cm="1">
        <f t="array" ref="D522">IF(ROW()=ROW(D518),C521,INDEX(E518:E531,ROW()-ROW(D518)))</f>
        <v/>
      </c>
      <c r="E522" s="114" t="str">
        <f>IF(OR(D522="",C520="",C520&lt;=0,F522=""),"",TRIM(MID(D522,LEN(F522)+1+IF(MID(D522,LEN(F522)+1,1)=" ",1,0),99999)))</f>
        <v/>
      </c>
      <c r="F522" s="59" t="str">
        <f>IF(OR(G522="",G522=0,G522="0"),"",IF(LEN(G522)&lt;=C520,G522,IF(LEN(SUBSTITUTE(H522," ",""))=C520+1,LEFT(G522,C520),LEFT(G522,FIND("§",SUBSTITUTE(H522," ","§",LEN(H522)-LEN(SUBSTITUTE(H522," ",""))))-1))))</f>
        <v/>
      </c>
      <c r="G522" s="59" t="str">
        <f t="shared" si="15"/>
        <v/>
      </c>
      <c r="H522" s="59" t="str">
        <f>IF(OR(G522="",G522=0,G522="0"),"",LEFT(G522,C520+1))</f>
        <v/>
      </c>
      <c r="I522" s="59"/>
      <c r="J522" s="142"/>
      <c r="K522" s="117" t="str">
        <f>IF(LEN(TRIM(L522))&gt;0,MAX(K13:K521)+1,"")</f>
        <v/>
      </c>
      <c r="L522" s="146"/>
      <c r="M522" s="142"/>
      <c r="N522" s="243"/>
      <c r="X522" s="3">
        <v>1</v>
      </c>
    </row>
    <row r="523" spans="2:24" ht="15.75">
      <c r="B523" s="286"/>
      <c r="C523" s="59" t="str">
        <f>TRIM(SUBSTITUTE(SUBSTITUTE(SUBSTITUTE(SUBSTITUTE(SUBSTITUTE(SUBSTITUTE(SUBSTITUTE(SUBSTITUTE(C522,"("," "),")"," "),CHAR(34)," "),"-"," "),"_"," "),"&lt;"," "),"&gt;"," "),"="," "))</f>
        <v/>
      </c>
      <c r="D523" s="59" t="str" cm="1">
        <f t="array" ref="D523">IF(ROW()=ROW(D518),C521,INDEX(E518:E531,ROW()-ROW(D518)))</f>
        <v/>
      </c>
      <c r="E523" s="114" t="str">
        <f>IF(OR(D523="",C520="",C520&lt;=0,F523=""),"",TRIM(MID(D523,LEN(F523)+1+IF(MID(D523,LEN(F523)+1,1)=" ",1,0),99999)))</f>
        <v/>
      </c>
      <c r="F523" s="59" t="str">
        <f>IF(OR(G523="",G523=0,G523="0"),"",IF(LEN(G523)&lt;=C520,G523,IF(LEN(SUBSTITUTE(H523," ",""))=C520+1,LEFT(G523,C520),LEFT(G523,FIND("§",SUBSTITUTE(H523," ","§",LEN(H523)-LEN(SUBSTITUTE(H523," ",""))))-1))))</f>
        <v/>
      </c>
      <c r="G523" s="59" t="str">
        <f t="shared" si="15"/>
        <v/>
      </c>
      <c r="H523" s="59" t="str">
        <f>IF(OR(G523="",G523=0,G523="0"),"",LEFT(G523,C520+1))</f>
        <v/>
      </c>
      <c r="I523" s="59"/>
      <c r="J523" s="142"/>
      <c r="K523" s="117" t="str">
        <f>IF(LEN(TRIM(L523))&gt;0,MAX(K13:K522)+1,"")</f>
        <v/>
      </c>
      <c r="L523" s="146"/>
      <c r="M523" s="142"/>
      <c r="N523" s="243"/>
      <c r="X523" s="3">
        <v>1</v>
      </c>
    </row>
    <row r="524" spans="2:24" ht="15.75">
      <c r="B524" s="286"/>
      <c r="C524" s="70" t="str">
        <f>TRIM(SUBSTITUTE(SUBSTITUTE(SUBSTITUTE(SUBSTITUTE(C523,"►"," "),"▼"," "),"▲"," "),"◄"," "))</f>
        <v/>
      </c>
      <c r="D524" s="59" t="str" cm="1">
        <f t="array" ref="D524">IF(ROW()=ROW(D518),C521,INDEX(E518:E531,ROW()-ROW(D518)))</f>
        <v/>
      </c>
      <c r="E524" s="114" t="str">
        <f>IF(OR(D524="",C520="",C520&lt;=0,F524=""),"",TRIM(MID(D524,LEN(F524)+1+IF(MID(D524,LEN(F524)+1,1)=" ",1,0),99999)))</f>
        <v/>
      </c>
      <c r="F524" s="59" t="str">
        <f>IF(OR(G524="",G524=0,G524="0"),"",IF(LEN(G524)&lt;=C520,G524,IF(LEN(SUBSTITUTE(H524," ",""))=C520+1,LEFT(G524,C520),LEFT(G524,FIND("§",SUBSTITUTE(H524," ","§",LEN(H524)-LEN(SUBSTITUTE(H524," ",""))))-1))))</f>
        <v/>
      </c>
      <c r="G524" s="59" t="str">
        <f t="shared" si="15"/>
        <v/>
      </c>
      <c r="H524" s="59" t="str">
        <f>IF(OR(G524="",G524=0,G524="0"),"",LEFT(G524,C520+1))</f>
        <v/>
      </c>
      <c r="I524" s="59"/>
      <c r="J524" s="142"/>
      <c r="K524" s="117" t="str">
        <f>IF(LEN(TRIM(L524))&gt;0,MAX(K13:K523)+1,"")</f>
        <v/>
      </c>
      <c r="L524" s="146"/>
      <c r="M524" s="142"/>
      <c r="N524" s="243"/>
      <c r="X524" s="3">
        <v>1</v>
      </c>
    </row>
    <row r="525" spans="2:24" ht="15.75">
      <c r="B525" s="286"/>
      <c r="C525" s="70" t="str">
        <f>TRIM(SUBSTITUTE(SUBSTITUTE(C524,"“"," "),"”"," "))</f>
        <v/>
      </c>
      <c r="D525" s="59" t="str" cm="1">
        <f t="array" ref="D525">IF(ROW()=ROW(D518),C521,INDEX(E518:E531,ROW()-ROW(D518)))</f>
        <v/>
      </c>
      <c r="E525" s="114" t="str">
        <f>IF(OR(D525="",C520="",C520&lt;=0,F525=""),"",TRIM(MID(D525,LEN(F525)+1+IF(MID(D525,LEN(F525)+1,1)=" ",1,0),99999)))</f>
        <v/>
      </c>
      <c r="F525" s="59" t="str">
        <f>IF(OR(G525="",G525=0,G525="0"),"",IF(LEN(G525)&lt;=C520,G525,IF(LEN(SUBSTITUTE(H525," ",""))=C520+1,LEFT(G525,C520),LEFT(G525,FIND("§",SUBSTITUTE(H525," ","§",LEN(H525)-LEN(SUBSTITUTE(H525," ",""))))-1))))</f>
        <v/>
      </c>
      <c r="G525" s="59" t="str">
        <f t="shared" si="15"/>
        <v/>
      </c>
      <c r="H525" s="59" t="str">
        <f>IF(OR(G525="",G525=0,G525="0"),"",LEFT(G525,C520+1))</f>
        <v/>
      </c>
      <c r="I525" s="59"/>
      <c r="J525" s="142"/>
      <c r="K525" s="117" t="str">
        <f>IF(LEN(TRIM(L525))&gt;0,MAX(K13:K524)+1,"")</f>
        <v/>
      </c>
      <c r="L525" s="146"/>
      <c r="M525" s="142"/>
      <c r="N525" s="243"/>
      <c r="X525" s="3">
        <v>1</v>
      </c>
    </row>
    <row r="526" spans="2:24" ht="15.75">
      <c r="B526" s="286"/>
      <c r="C526" s="70"/>
      <c r="D526" s="59" t="str" cm="1">
        <f t="array" ref="D526">IF(ROW()=ROW(D518),C521,INDEX(E518:E531,ROW()-ROW(D518)))</f>
        <v/>
      </c>
      <c r="E526" s="114" t="str">
        <f>IF(OR(D526="",C520="",C520&lt;=0,F526=""),"",TRIM(MID(D526,LEN(F526)+1+IF(MID(D526,LEN(F526)+1,1)=" ",1,0),99999)))</f>
        <v/>
      </c>
      <c r="F526" s="59" t="str">
        <f>IF(OR(G526="",G526=0,G526="0"),"",IF(LEN(G526)&lt;=C520,G526,IF(LEN(SUBSTITUTE(H526," ",""))=C520+1,LEFT(G526,C520),LEFT(G526,FIND("§",SUBSTITUTE(H526," ","§",LEN(H526)-LEN(SUBSTITUTE(H526," ",""))))-1))))</f>
        <v/>
      </c>
      <c r="G526" s="59" t="str">
        <f t="shared" ref="G526:G589" si="16">IF(OR(D526="",D526=0),"",TRIM(SUBSTITUTE(SUBSTITUTE(D526,CHAR(160)," "),CHAR(10)," ")))</f>
        <v/>
      </c>
      <c r="H526" s="59" t="str">
        <f>IF(OR(G526="",G526=0,G526="0"),"",LEFT(G526,C520+1))</f>
        <v/>
      </c>
      <c r="I526" s="59"/>
      <c r="J526" s="142"/>
      <c r="K526" s="117" t="str">
        <f>IF(LEN(TRIM(L526))&gt;0,MAX(K13:K525)+1,"")</f>
        <v/>
      </c>
      <c r="L526" s="146"/>
      <c r="M526" s="142"/>
      <c r="N526" s="243"/>
      <c r="X526" s="3">
        <v>1</v>
      </c>
    </row>
    <row r="527" spans="2:24" ht="15.75">
      <c r="B527" s="286"/>
      <c r="C527" s="70"/>
      <c r="D527" s="59" t="str" cm="1">
        <f t="array" ref="D527">IF(ROW()=ROW(D518),C521,INDEX(E518:E531,ROW()-ROW(D518)))</f>
        <v/>
      </c>
      <c r="E527" s="114" t="str">
        <f>IF(OR(D527="",C520="",C520&lt;=0,F527=""),"",TRIM(MID(D527,LEN(F527)+1+IF(MID(D527,LEN(F527)+1,1)=" ",1,0),99999)))</f>
        <v/>
      </c>
      <c r="F527" s="59" t="str">
        <f>IF(OR(G527="",G527=0,G527="0"),"",IF(LEN(G527)&lt;=C520,G527,IF(LEN(SUBSTITUTE(H527," ",""))=C520+1,LEFT(G527,C520),LEFT(G527,FIND("§",SUBSTITUTE(H527," ","§",LEN(H527)-LEN(SUBSTITUTE(H527," ",""))))-1))))</f>
        <v/>
      </c>
      <c r="G527" s="59" t="str">
        <f t="shared" si="16"/>
        <v/>
      </c>
      <c r="H527" s="59" t="str">
        <f>IF(OR(G527="",G527=0,G527="0"),"",LEFT(G527,C520+1))</f>
        <v/>
      </c>
      <c r="I527" s="59"/>
      <c r="J527" s="142"/>
      <c r="K527" s="117" t="str">
        <f>IF(LEN(TRIM(L527))&gt;0,MAX(K13:K526)+1,"")</f>
        <v/>
      </c>
      <c r="L527" s="146"/>
      <c r="M527" s="142"/>
      <c r="N527" s="243"/>
      <c r="X527" s="3">
        <v>1</v>
      </c>
    </row>
    <row r="528" spans="2:24" ht="15.75">
      <c r="B528" s="286"/>
      <c r="C528" s="70"/>
      <c r="D528" s="59" t="str" cm="1">
        <f t="array" ref="D528">IF(ROW()=ROW(D518),C521,INDEX(E518:E531,ROW()-ROW(D518)))</f>
        <v/>
      </c>
      <c r="E528" s="114" t="str">
        <f>IF(OR(D528="",C520="",C520&lt;=0,F528=""),"",TRIM(MID(D528,LEN(F528)+1+IF(MID(D528,LEN(F528)+1,1)=" ",1,0),99999)))</f>
        <v/>
      </c>
      <c r="F528" s="59" t="str">
        <f>IF(OR(G528="",G528=0,G528="0"),"",IF(LEN(G528)&lt;=C520,G528,IF(LEN(SUBSTITUTE(H528," ",""))=C520+1,LEFT(G528,C520),LEFT(G528,FIND("§",SUBSTITUTE(H528," ","§",LEN(H528)-LEN(SUBSTITUTE(H528," ",""))))-1))))</f>
        <v/>
      </c>
      <c r="G528" s="59" t="str">
        <f t="shared" si="16"/>
        <v/>
      </c>
      <c r="H528" s="59" t="str">
        <f>IF(OR(G528="",G528=0,G528="0"),"",LEFT(G528,C520+1))</f>
        <v/>
      </c>
      <c r="I528" s="59"/>
      <c r="J528" s="142"/>
      <c r="K528" s="117" t="str">
        <f>IF(LEN(TRIM(L528))&gt;0,MAX(K13:K527)+1,"")</f>
        <v/>
      </c>
      <c r="L528" s="146"/>
      <c r="M528" s="142"/>
      <c r="N528" s="243"/>
      <c r="X528" s="3">
        <v>1</v>
      </c>
    </row>
    <row r="529" spans="2:24" ht="15.75">
      <c r="B529" s="286"/>
      <c r="C529" s="70"/>
      <c r="D529" s="59" t="str" cm="1">
        <f t="array" ref="D529">IF(ROW()=ROW(D518),C521,INDEX(E518:E531,ROW()-ROW(D518)))</f>
        <v/>
      </c>
      <c r="E529" s="114" t="str">
        <f>IF(OR(D529="",C520="",C520&lt;=0,F529=""),"",TRIM(MID(D529,LEN(F529)+1+IF(MID(D529,LEN(F529)+1,1)=" ",1,0),99999)))</f>
        <v/>
      </c>
      <c r="F529" s="59" t="str">
        <f>IF(OR(G529="",G529=0,G529="0"),"",IF(LEN(G529)&lt;=C520,G529,IF(LEN(SUBSTITUTE(H529," ",""))=C520+1,LEFT(G529,C520),LEFT(G529,FIND("§",SUBSTITUTE(H529," ","§",LEN(H529)-LEN(SUBSTITUTE(H529," ",""))))-1))))</f>
        <v/>
      </c>
      <c r="G529" s="59" t="str">
        <f t="shared" si="16"/>
        <v/>
      </c>
      <c r="H529" s="59" t="str">
        <f>IF(OR(G529="",G529=0,G529="0"),"",LEFT(G529,C520+1))</f>
        <v/>
      </c>
      <c r="I529" s="59"/>
      <c r="J529" s="142"/>
      <c r="K529" s="117" t="str">
        <f>IF(LEN(TRIM(L529))&gt;0,MAX(K13:K528)+1,"")</f>
        <v/>
      </c>
      <c r="L529" s="146"/>
      <c r="M529" s="142"/>
      <c r="N529" s="243"/>
      <c r="X529" s="3">
        <v>1</v>
      </c>
    </row>
    <row r="530" spans="2:24" ht="15.75">
      <c r="B530" s="286"/>
      <c r="C530" s="70"/>
      <c r="D530" s="59" t="str" cm="1">
        <f t="array" ref="D530">IF(ROW()=ROW(D518),C521,INDEX(E518:E531,ROW()-ROW(D518)))</f>
        <v/>
      </c>
      <c r="E530" s="114" t="str">
        <f>IF(OR(D530="",C520="",C520&lt;=0,F530=""),"",TRIM(MID(D530,LEN(F530)+1+IF(MID(D530,LEN(F530)+1,1)=" ",1,0),99999)))</f>
        <v/>
      </c>
      <c r="F530" s="59" t="str">
        <f>IF(OR(G530="",G530=0,G530="0"),"",IF(LEN(G530)&lt;=C520,G530,IF(LEN(SUBSTITUTE(H530," ",""))=C520+1,LEFT(G530,C520),LEFT(G530,FIND("§",SUBSTITUTE(H530," ","§",LEN(H530)-LEN(SUBSTITUTE(H530," ",""))))-1))))</f>
        <v/>
      </c>
      <c r="G530" s="59" t="str">
        <f t="shared" si="16"/>
        <v/>
      </c>
      <c r="H530" s="59" t="str">
        <f>IF(OR(G530="",G530=0,G530="0"),"",LEFT(G530,C520+1))</f>
        <v/>
      </c>
      <c r="I530" s="59"/>
      <c r="J530" s="142"/>
      <c r="K530" s="117" t="str">
        <f>IF(LEN(TRIM(L530))&gt;0,MAX(K13:K529)+1,"")</f>
        <v/>
      </c>
      <c r="L530" s="146"/>
      <c r="M530" s="142"/>
      <c r="N530" s="243"/>
      <c r="X530" s="3">
        <v>1</v>
      </c>
    </row>
    <row r="531" spans="2:24" ht="15.75">
      <c r="B531" s="286"/>
      <c r="C531" s="70"/>
      <c r="D531" s="59" t="str" cm="1">
        <f t="array" ref="D531">IF(ROW()=ROW(D518),C521,INDEX(E518:E531,ROW()-ROW(D518)))</f>
        <v/>
      </c>
      <c r="E531" s="114" t="str">
        <f>IF(OR(D531="",C520="",C520&lt;=0,F531=""),"",TRIM(MID(D531,LEN(F531)+1+IF(MID(D531,LEN(F531)+1,1)=" ",1,0),99999)))</f>
        <v/>
      </c>
      <c r="F531" s="59" t="str">
        <f>IF(OR(G531="",G531=0,G531="0"),"",IF(LEN(G531)&lt;=C520,G531,IF(LEN(SUBSTITUTE(H531," ",""))=C520+1,LEFT(G531,C520),LEFT(G531,FIND("§",SUBSTITUTE(H531," ","§",LEN(H531)-LEN(SUBSTITUTE(H531," ",""))))-1))))</f>
        <v/>
      </c>
      <c r="G531" s="59" t="str">
        <f t="shared" si="16"/>
        <v/>
      </c>
      <c r="H531" s="59" t="str">
        <f>IF(OR(G531="",G531=0,G531="0"),"",LEFT(G531,C520+1))</f>
        <v/>
      </c>
      <c r="I531" s="59"/>
      <c r="J531" s="142"/>
      <c r="K531" s="117" t="str">
        <f>IF(LEN(TRIM(L531))&gt;0,MAX(K13:K530)+1,"")</f>
        <v/>
      </c>
      <c r="L531" s="146"/>
      <c r="M531" s="142"/>
      <c r="N531" s="243"/>
      <c r="X531" s="3">
        <v>1</v>
      </c>
    </row>
    <row r="532" spans="2:24" ht="15.75">
      <c r="B532" s="286"/>
      <c r="C532" s="113" t="str">
        <f>IF(TRIM(SUBSTITUTE(J51,CHAR(160),""))="","",J51)</f>
        <v/>
      </c>
      <c r="D532" s="59" t="str" cm="1">
        <f t="array" ref="D532">IF(ROW()=ROW(D532),C535,INDEX(E532:E545,ROW()-ROW(D532)))</f>
        <v/>
      </c>
      <c r="E532" s="114" t="str">
        <f>IF(OR(D532="",C534="",C534&lt;=0,F532=""),"",TRIM(MID(D532,LEN(F532)+1+IF(MID(D532,LEN(F532)+1,1)=" ",1,0),99999)))</f>
        <v/>
      </c>
      <c r="F532" s="59" t="str">
        <f>IF(OR(G532="",G532=0,G532="0"),"",IF(LEN(G532)&lt;=C534,G532,IF(LEN(SUBSTITUTE(H532," ",""))=C534+1,LEFT(G532,C534),LEFT(G532,FIND("§",SUBSTITUTE(H532," ","§",LEN(H532)-LEN(SUBSTITUTE(H532," ",""))))-1))))</f>
        <v/>
      </c>
      <c r="G532" s="59" t="str">
        <f t="shared" si="16"/>
        <v/>
      </c>
      <c r="H532" s="59" t="str">
        <f>IF(OR(G532="",G532=0,G532="0"),"",LEFT(G532,C534+1))</f>
        <v/>
      </c>
      <c r="I532" s="59"/>
      <c r="J532" s="142"/>
      <c r="K532" s="117" t="str">
        <f>IF(LEN(TRIM(L532))&gt;0,MAX(K13:K531)+1,"")</f>
        <v/>
      </c>
      <c r="L532" s="146"/>
      <c r="M532" s="142"/>
      <c r="N532" s="243"/>
      <c r="X532" s="3">
        <v>1</v>
      </c>
    </row>
    <row r="533" spans="2:24" ht="15.75">
      <c r="B533" s="286"/>
      <c r="C533" s="70" t="str">
        <f>TRIM(SUBSTITUTE(SUBSTITUTE(SUBSTITUTE(SUBSTITUTE(SUBSTITUTE(SUBSTITUTE(SUBSTITUTE(SUBSTITUTE(SUBSTITUTE(CLEAN(IF(OR(LEFT(C532,1)="-",LEFT(C532,1)="="),MID(C532,2,99999),C532)),"—","-"),"–","-"),CHAR(160)," "),CHAR(9)," "),CHAR(13)," "),CHAR(10)," ")," "," ")," "," ")," "," "))</f>
        <v/>
      </c>
      <c r="D533" s="59" t="str" cm="1">
        <f t="array" ref="D533">IF(ROW()=ROW(D532),C535,INDEX(E532:E545,ROW()-ROW(D532)))</f>
        <v/>
      </c>
      <c r="E533" s="114" t="str">
        <f>IF(OR(D533="",C534="",C534&lt;=0,F533=""),"",TRIM(MID(D533,LEN(F533)+1+IF(MID(D533,LEN(F533)+1,1)=" ",1,0),99999)))</f>
        <v/>
      </c>
      <c r="F533" s="59" t="str">
        <f>IF(OR(G533="",G533=0,G533="0"),"",IF(LEN(G533)&lt;=C534,G533,IF(LEN(SUBSTITUTE(H533," ",""))=C534+1,LEFT(G533,C534),LEFT(G533,FIND("§",SUBSTITUTE(H533," ","§",LEN(H533)-LEN(SUBSTITUTE(H533," ",""))))-1))))</f>
        <v/>
      </c>
      <c r="G533" s="59" t="str">
        <f t="shared" si="16"/>
        <v/>
      </c>
      <c r="H533" s="59" t="str">
        <f>IF(OR(G533="",G533=0,G533="0"),"",LEFT(G533,C534+1))</f>
        <v/>
      </c>
      <c r="I533" s="59"/>
      <c r="J533" s="142"/>
      <c r="K533" s="117" t="str">
        <f>IF(LEN(TRIM(L533))&gt;0,MAX(K13:K532)+1,"")</f>
        <v/>
      </c>
      <c r="L533" s="146"/>
      <c r="M533" s="142"/>
      <c r="N533" s="243"/>
      <c r="X533" s="3">
        <v>1</v>
      </c>
    </row>
    <row r="534" spans="2:24" ht="15.75">
      <c r="B534" s="286"/>
      <c r="C534" s="121">
        <f>C11</f>
        <v>120</v>
      </c>
      <c r="D534" s="59" t="str" cm="1">
        <f t="array" ref="D534">IF(ROW()=ROW(D532),C535,INDEX(E532:E545,ROW()-ROW(D532)))</f>
        <v/>
      </c>
      <c r="E534" s="114" t="str">
        <f>IF(OR(D534="",C534="",C534&lt;=0,F534=""),"",TRIM(MID(D534,LEN(F534)+1+IF(MID(D534,LEN(F534)+1,1)=" ",1,0),99999)))</f>
        <v/>
      </c>
      <c r="F534" s="59" t="str">
        <f>IF(OR(G534="",G534=0,G534="0"),"",IF(LEN(G534)&lt;=C534,G534,IF(LEN(SUBSTITUTE(H534," ",""))=C534+1,LEFT(G534,C534),LEFT(G534,FIND("§",SUBSTITUTE(H534," ","§",LEN(H534)-LEN(SUBSTITUTE(H534," ",""))))-1))))</f>
        <v/>
      </c>
      <c r="G534" s="59" t="str">
        <f t="shared" si="16"/>
        <v/>
      </c>
      <c r="H534" s="59" t="str">
        <f>IF(OR(G534="",G534=0,G534="0"),"",LEFT(G534,C534+1))</f>
        <v/>
      </c>
      <c r="I534" s="59"/>
      <c r="J534" s="142"/>
      <c r="K534" s="117" t="str">
        <f>IF(LEN(TRIM(L534))&gt;0,MAX(K13:K533)+1,"")</f>
        <v/>
      </c>
      <c r="L534" s="146"/>
      <c r="M534" s="142"/>
      <c r="N534" s="243"/>
      <c r="X534" s="3">
        <v>1</v>
      </c>
    </row>
    <row r="535" spans="2:24" ht="15.75">
      <c r="B535" s="286"/>
      <c r="C535" s="70" t="str">
        <f>IF(UPPER(TRIM(C12))="X",C539,C533)</f>
        <v/>
      </c>
      <c r="D535" s="59" t="str" cm="1">
        <f t="array" ref="D535">IF(ROW()=ROW(D532),C535,INDEX(E532:E545,ROW()-ROW(D532)))</f>
        <v/>
      </c>
      <c r="E535" s="114" t="str">
        <f>IF(OR(D535="",C534="",C534&lt;=0,F535=""),"",TRIM(MID(D535,LEN(F535)+1+IF(MID(D535,LEN(F535)+1,1)=" ",1,0),99999)))</f>
        <v/>
      </c>
      <c r="F535" s="59" t="str">
        <f>IF(OR(G535="",G535=0,G535="0"),"",IF(LEN(G535)&lt;=C534,G535,IF(LEN(SUBSTITUTE(H535," ",""))=C534+1,LEFT(G535,C534),LEFT(G535,FIND("§",SUBSTITUTE(H535," ","§",LEN(H535)-LEN(SUBSTITUTE(H535," ",""))))-1))))</f>
        <v/>
      </c>
      <c r="G535" s="59" t="str">
        <f t="shared" si="16"/>
        <v/>
      </c>
      <c r="H535" s="59" t="str">
        <f>IF(OR(G535="",G535=0,G535="0"),"",LEFT(G535,C534+1))</f>
        <v/>
      </c>
      <c r="I535" s="59"/>
      <c r="J535" s="142"/>
      <c r="K535" s="117" t="str">
        <f>IF(LEN(TRIM(L535))&gt;0,MAX(K13:K534)+1,"")</f>
        <v/>
      </c>
      <c r="L535" s="146"/>
      <c r="M535" s="142"/>
      <c r="N535" s="243"/>
      <c r="X535" s="3">
        <v>1</v>
      </c>
    </row>
    <row r="536" spans="2:24" ht="15.75">
      <c r="B536" s="286"/>
      <c r="C536" s="123" t="str">
        <f>TRIM(SUBSTITUTE(SUBSTITUTE(SUBSTITUTE(SUBSTITUTE(SUBSTITUTE(SUBSTITUTE(SUBSTITUTE(SUBSTITUTE(SUBSTITUTE(SUBSTITUTE(C533,","," "),";"," "),":"," "),"!"," "),"?"," "),"…"," "),"»"," "),"«"," "),"/"," "),"."," "))</f>
        <v/>
      </c>
      <c r="D536" s="59" t="str" cm="1">
        <f t="array" ref="D536">IF(ROW()=ROW(D532),C535,INDEX(E532:E545,ROW()-ROW(D532)))</f>
        <v/>
      </c>
      <c r="E536" s="114" t="str">
        <f>IF(OR(D536="",C534="",C534&lt;=0,F536=""),"",TRIM(MID(D536,LEN(F536)+1+IF(MID(D536,LEN(F536)+1,1)=" ",1,0),99999)))</f>
        <v/>
      </c>
      <c r="F536" s="59" t="str">
        <f>IF(OR(G536="",G536=0,G536="0"),"",IF(LEN(G536)&lt;=C534,G536,IF(LEN(SUBSTITUTE(H536," ",""))=C534+1,LEFT(G536,C534),LEFT(G536,FIND("§",SUBSTITUTE(H536," ","§",LEN(H536)-LEN(SUBSTITUTE(H536," ",""))))-1))))</f>
        <v/>
      </c>
      <c r="G536" s="59" t="str">
        <f t="shared" si="16"/>
        <v/>
      </c>
      <c r="H536" s="59" t="str">
        <f>IF(OR(G536="",G536=0,G536="0"),"",LEFT(G536,C534+1))</f>
        <v/>
      </c>
      <c r="I536" s="59"/>
      <c r="J536" s="142"/>
      <c r="K536" s="117" t="str">
        <f>IF(LEN(TRIM(L536))&gt;0,MAX(K13:K535)+1,"")</f>
        <v/>
      </c>
      <c r="L536" s="146"/>
      <c r="M536" s="142"/>
      <c r="N536" s="243"/>
      <c r="X536" s="3">
        <v>1</v>
      </c>
    </row>
    <row r="537" spans="2:24" ht="15.75">
      <c r="B537" s="286"/>
      <c r="C537" s="59" t="str">
        <f>TRIM(SUBSTITUTE(SUBSTITUTE(SUBSTITUTE(SUBSTITUTE(SUBSTITUTE(SUBSTITUTE(SUBSTITUTE(SUBSTITUTE(C536,"("," "),")"," "),CHAR(34)," "),"-"," "),"_"," "),"&lt;"," "),"&gt;"," "),"="," "))</f>
        <v/>
      </c>
      <c r="D537" s="59" t="str" cm="1">
        <f t="array" ref="D537">IF(ROW()=ROW(D532),C535,INDEX(E532:E545,ROW()-ROW(D532)))</f>
        <v/>
      </c>
      <c r="E537" s="114" t="str">
        <f>IF(OR(D537="",C534="",C534&lt;=0,F537=""),"",TRIM(MID(D537,LEN(F537)+1+IF(MID(D537,LEN(F537)+1,1)=" ",1,0),99999)))</f>
        <v/>
      </c>
      <c r="F537" s="59" t="str">
        <f>IF(OR(G537="",G537=0,G537="0"),"",IF(LEN(G537)&lt;=C534,G537,IF(LEN(SUBSTITUTE(H537," ",""))=C534+1,LEFT(G537,C534),LEFT(G537,FIND("§",SUBSTITUTE(H537," ","§",LEN(H537)-LEN(SUBSTITUTE(H537," ",""))))-1))))</f>
        <v/>
      </c>
      <c r="G537" s="59" t="str">
        <f t="shared" si="16"/>
        <v/>
      </c>
      <c r="H537" s="59" t="str">
        <f>IF(OR(G537="",G537=0,G537="0"),"",LEFT(G537,C534+1))</f>
        <v/>
      </c>
      <c r="I537" s="59"/>
      <c r="J537" s="142"/>
      <c r="K537" s="117" t="str">
        <f>IF(LEN(TRIM(L537))&gt;0,MAX(K13:K536)+1,"")</f>
        <v/>
      </c>
      <c r="L537" s="146"/>
      <c r="M537" s="142"/>
      <c r="N537" s="243"/>
      <c r="X537" s="3">
        <v>1</v>
      </c>
    </row>
    <row r="538" spans="2:24" ht="15.75">
      <c r="B538" s="286"/>
      <c r="C538" s="70" t="str">
        <f>TRIM(SUBSTITUTE(SUBSTITUTE(SUBSTITUTE(SUBSTITUTE(C537,"►"," "),"▼"," "),"▲"," "),"◄"," "))</f>
        <v/>
      </c>
      <c r="D538" s="59" t="str" cm="1">
        <f t="array" ref="D538">IF(ROW()=ROW(D532),C535,INDEX(E532:E545,ROW()-ROW(D532)))</f>
        <v/>
      </c>
      <c r="E538" s="114" t="str">
        <f>IF(OR(D538="",C534="",C534&lt;=0,F538=""),"",TRIM(MID(D538,LEN(F538)+1+IF(MID(D538,LEN(F538)+1,1)=" ",1,0),99999)))</f>
        <v/>
      </c>
      <c r="F538" s="59" t="str">
        <f>IF(OR(G538="",G538=0,G538="0"),"",IF(LEN(G538)&lt;=C534,G538,IF(LEN(SUBSTITUTE(H538," ",""))=C534+1,LEFT(G538,C534),LEFT(G538,FIND("§",SUBSTITUTE(H538," ","§",LEN(H538)-LEN(SUBSTITUTE(H538," ",""))))-1))))</f>
        <v/>
      </c>
      <c r="G538" s="59" t="str">
        <f t="shared" si="16"/>
        <v/>
      </c>
      <c r="H538" s="59" t="str">
        <f>IF(OR(G538="",G538=0,G538="0"),"",LEFT(G538,C534+1))</f>
        <v/>
      </c>
      <c r="I538" s="59"/>
      <c r="J538" s="142"/>
      <c r="K538" s="117" t="str">
        <f>IF(LEN(TRIM(L538))&gt;0,MAX(K13:K537)+1,"")</f>
        <v/>
      </c>
      <c r="L538" s="146"/>
      <c r="M538" s="142"/>
      <c r="N538" s="243"/>
      <c r="X538" s="3">
        <v>1</v>
      </c>
    </row>
    <row r="539" spans="2:24" ht="15.75">
      <c r="B539" s="286"/>
      <c r="C539" s="70" t="str">
        <f>TRIM(SUBSTITUTE(SUBSTITUTE(C538,"“"," "),"”"," "))</f>
        <v/>
      </c>
      <c r="D539" s="59" t="str" cm="1">
        <f t="array" ref="D539">IF(ROW()=ROW(D532),C535,INDEX(E532:E545,ROW()-ROW(D532)))</f>
        <v/>
      </c>
      <c r="E539" s="114" t="str">
        <f>IF(OR(D539="",C534="",C534&lt;=0,F539=""),"",TRIM(MID(D539,LEN(F539)+1+IF(MID(D539,LEN(F539)+1,1)=" ",1,0),99999)))</f>
        <v/>
      </c>
      <c r="F539" s="59" t="str">
        <f>IF(OR(G539="",G539=0,G539="0"),"",IF(LEN(G539)&lt;=C534,G539,IF(LEN(SUBSTITUTE(H539," ",""))=C534+1,LEFT(G539,C534),LEFT(G539,FIND("§",SUBSTITUTE(H539," ","§",LEN(H539)-LEN(SUBSTITUTE(H539," ",""))))-1))))</f>
        <v/>
      </c>
      <c r="G539" s="59" t="str">
        <f t="shared" si="16"/>
        <v/>
      </c>
      <c r="H539" s="59" t="str">
        <f>IF(OR(G539="",G539=0,G539="0"),"",LEFT(G539,C534+1))</f>
        <v/>
      </c>
      <c r="I539" s="59"/>
      <c r="J539" s="142"/>
      <c r="K539" s="117" t="str">
        <f>IF(LEN(TRIM(L539))&gt;0,MAX(K13:K538)+1,"")</f>
        <v/>
      </c>
      <c r="L539" s="146"/>
      <c r="M539" s="142"/>
      <c r="N539" s="243"/>
      <c r="X539" s="3">
        <v>1</v>
      </c>
    </row>
    <row r="540" spans="2:24" ht="15.75">
      <c r="B540" s="286"/>
      <c r="C540" s="70"/>
      <c r="D540" s="59" t="str" cm="1">
        <f t="array" ref="D540">IF(ROW()=ROW(D532),C535,INDEX(E532:E545,ROW()-ROW(D532)))</f>
        <v/>
      </c>
      <c r="E540" s="114" t="str">
        <f>IF(OR(D540="",C534="",C534&lt;=0,F540=""),"",TRIM(MID(D540,LEN(F540)+1+IF(MID(D540,LEN(F540)+1,1)=" ",1,0),99999)))</f>
        <v/>
      </c>
      <c r="F540" s="59" t="str">
        <f>IF(OR(G540="",G540=0,G540="0"),"",IF(LEN(G540)&lt;=C534,G540,IF(LEN(SUBSTITUTE(H540," ",""))=C534+1,LEFT(G540,C534),LEFT(G540,FIND("§",SUBSTITUTE(H540," ","§",LEN(H540)-LEN(SUBSTITUTE(H540," ",""))))-1))))</f>
        <v/>
      </c>
      <c r="G540" s="59" t="str">
        <f t="shared" si="16"/>
        <v/>
      </c>
      <c r="H540" s="59" t="str">
        <f>IF(OR(G540="",G540=0,G540="0"),"",LEFT(G540,C534+1))</f>
        <v/>
      </c>
      <c r="I540" s="59"/>
      <c r="J540" s="142"/>
      <c r="K540" s="117" t="str">
        <f>IF(LEN(TRIM(L540))&gt;0,MAX(K13:K539)+1,"")</f>
        <v/>
      </c>
      <c r="L540" s="146"/>
      <c r="M540" s="142"/>
      <c r="N540" s="243"/>
      <c r="X540" s="3">
        <v>1</v>
      </c>
    </row>
    <row r="541" spans="2:24" ht="15.75">
      <c r="B541" s="286"/>
      <c r="C541" s="70"/>
      <c r="D541" s="59" t="str" cm="1">
        <f t="array" ref="D541">IF(ROW()=ROW(D532),C535,INDEX(E532:E545,ROW()-ROW(D532)))</f>
        <v/>
      </c>
      <c r="E541" s="114" t="str">
        <f>IF(OR(D541="",C534="",C534&lt;=0,F541=""),"",TRIM(MID(D541,LEN(F541)+1+IF(MID(D541,LEN(F541)+1,1)=" ",1,0),99999)))</f>
        <v/>
      </c>
      <c r="F541" s="59" t="str">
        <f>IF(OR(G541="",G541=0,G541="0"),"",IF(LEN(G541)&lt;=C534,G541,IF(LEN(SUBSTITUTE(H541," ",""))=C534+1,LEFT(G541,C534),LEFT(G541,FIND("§",SUBSTITUTE(H541," ","§",LEN(H541)-LEN(SUBSTITUTE(H541," ",""))))-1))))</f>
        <v/>
      </c>
      <c r="G541" s="59" t="str">
        <f t="shared" si="16"/>
        <v/>
      </c>
      <c r="H541" s="59" t="str">
        <f>IF(OR(G541="",G541=0,G541="0"),"",LEFT(G541,C534+1))</f>
        <v/>
      </c>
      <c r="I541" s="59"/>
      <c r="J541" s="142"/>
      <c r="K541" s="117" t="str">
        <f>IF(LEN(TRIM(L541))&gt;0,MAX(K13:K540)+1,"")</f>
        <v/>
      </c>
      <c r="L541" s="146"/>
      <c r="M541" s="142"/>
      <c r="N541" s="243"/>
      <c r="X541" s="3">
        <v>1</v>
      </c>
    </row>
    <row r="542" spans="2:24" ht="15.75">
      <c r="B542" s="286"/>
      <c r="C542" s="70"/>
      <c r="D542" s="59" t="str" cm="1">
        <f t="array" ref="D542">IF(ROW()=ROW(D532),C535,INDEX(E532:E545,ROW()-ROW(D532)))</f>
        <v/>
      </c>
      <c r="E542" s="114" t="str">
        <f>IF(OR(D542="",C534="",C534&lt;=0,F542=""),"",TRIM(MID(D542,LEN(F542)+1+IF(MID(D542,LEN(F542)+1,1)=" ",1,0),99999)))</f>
        <v/>
      </c>
      <c r="F542" s="59" t="str">
        <f>IF(OR(G542="",G542=0,G542="0"),"",IF(LEN(G542)&lt;=C534,G542,IF(LEN(SUBSTITUTE(H542," ",""))=C534+1,LEFT(G542,C534),LEFT(G542,FIND("§",SUBSTITUTE(H542," ","§",LEN(H542)-LEN(SUBSTITUTE(H542," ",""))))-1))))</f>
        <v/>
      </c>
      <c r="G542" s="59" t="str">
        <f t="shared" si="16"/>
        <v/>
      </c>
      <c r="H542" s="59" t="str">
        <f>IF(OR(G542="",G542=0,G542="0"),"",LEFT(G542,C534+1))</f>
        <v/>
      </c>
      <c r="I542" s="59"/>
      <c r="J542" s="142"/>
      <c r="K542" s="117" t="str">
        <f>IF(LEN(TRIM(L542))&gt;0,MAX(K13:K541)+1,"")</f>
        <v/>
      </c>
      <c r="L542" s="146"/>
      <c r="M542" s="142"/>
      <c r="N542" s="243"/>
      <c r="X542" s="3">
        <v>1</v>
      </c>
    </row>
    <row r="543" spans="2:24" ht="15.75">
      <c r="B543" s="286"/>
      <c r="C543" s="70"/>
      <c r="D543" s="59" t="str" cm="1">
        <f t="array" ref="D543">IF(ROW()=ROW(D532),C535,INDEX(E532:E545,ROW()-ROW(D532)))</f>
        <v/>
      </c>
      <c r="E543" s="114" t="str">
        <f>IF(OR(D543="",C534="",C534&lt;=0,F543=""),"",TRIM(MID(D543,LEN(F543)+1+IF(MID(D543,LEN(F543)+1,1)=" ",1,0),99999)))</f>
        <v/>
      </c>
      <c r="F543" s="59" t="str">
        <f>IF(OR(G543="",G543=0,G543="0"),"",IF(LEN(G543)&lt;=C534,G543,IF(LEN(SUBSTITUTE(H543," ",""))=C534+1,LEFT(G543,C534),LEFT(G543,FIND("§",SUBSTITUTE(H543," ","§",LEN(H543)-LEN(SUBSTITUTE(H543," ",""))))-1))))</f>
        <v/>
      </c>
      <c r="G543" s="59" t="str">
        <f t="shared" si="16"/>
        <v/>
      </c>
      <c r="H543" s="59" t="str">
        <f>IF(OR(G543="",G543=0,G543="0"),"",LEFT(G543,C534+1))</f>
        <v/>
      </c>
      <c r="I543" s="59"/>
      <c r="J543" s="142"/>
      <c r="K543" s="117" t="str">
        <f>IF(LEN(TRIM(L543))&gt;0,MAX(K13:K542)+1,"")</f>
        <v/>
      </c>
      <c r="L543" s="146"/>
      <c r="M543" s="142"/>
      <c r="N543" s="243"/>
      <c r="X543" s="3">
        <v>1</v>
      </c>
    </row>
    <row r="544" spans="2:24" ht="15.75">
      <c r="B544" s="286"/>
      <c r="C544" s="70"/>
      <c r="D544" s="59" t="str" cm="1">
        <f t="array" ref="D544">IF(ROW()=ROW(D532),C535,INDEX(E532:E545,ROW()-ROW(D532)))</f>
        <v/>
      </c>
      <c r="E544" s="114" t="str">
        <f>IF(OR(D544="",C534="",C534&lt;=0,F544=""),"",TRIM(MID(D544,LEN(F544)+1+IF(MID(D544,LEN(F544)+1,1)=" ",1,0),99999)))</f>
        <v/>
      </c>
      <c r="F544" s="59" t="str">
        <f>IF(OR(G544="",G544=0,G544="0"),"",IF(LEN(G544)&lt;=C534,G544,IF(LEN(SUBSTITUTE(H544," ",""))=C534+1,LEFT(G544,C534),LEFT(G544,FIND("§",SUBSTITUTE(H544," ","§",LEN(H544)-LEN(SUBSTITUTE(H544," ",""))))-1))))</f>
        <v/>
      </c>
      <c r="G544" s="59" t="str">
        <f t="shared" si="16"/>
        <v/>
      </c>
      <c r="H544" s="59" t="str">
        <f>IF(OR(G544="",G544=0,G544="0"),"",LEFT(G544,C534+1))</f>
        <v/>
      </c>
      <c r="I544" s="59"/>
      <c r="J544" s="142"/>
      <c r="K544" s="117" t="str">
        <f>IF(LEN(TRIM(L544))&gt;0,MAX(K13:K543)+1,"")</f>
        <v/>
      </c>
      <c r="L544" s="146"/>
      <c r="M544" s="142"/>
      <c r="N544" s="243"/>
      <c r="X544" s="3">
        <v>1</v>
      </c>
    </row>
    <row r="545" spans="2:24" ht="15.75">
      <c r="B545" s="286"/>
      <c r="C545" s="70"/>
      <c r="D545" s="59" t="str" cm="1">
        <f t="array" ref="D545">IF(ROW()=ROW(D532),C535,INDEX(E532:E545,ROW()-ROW(D532)))</f>
        <v/>
      </c>
      <c r="E545" s="114" t="str">
        <f>IF(OR(D545="",C534="",C534&lt;=0,F545=""),"",TRIM(MID(D545,LEN(F545)+1+IF(MID(D545,LEN(F545)+1,1)=" ",1,0),99999)))</f>
        <v/>
      </c>
      <c r="F545" s="59" t="str">
        <f>IF(OR(G545="",G545=0,G545="0"),"",IF(LEN(G545)&lt;=C534,G545,IF(LEN(SUBSTITUTE(H545," ",""))=C534+1,LEFT(G545,C534),LEFT(G545,FIND("§",SUBSTITUTE(H545," ","§",LEN(H545)-LEN(SUBSTITUTE(H545," ",""))))-1))))</f>
        <v/>
      </c>
      <c r="G545" s="59" t="str">
        <f t="shared" si="16"/>
        <v/>
      </c>
      <c r="H545" s="59" t="str">
        <f>IF(OR(G545="",G545=0,G545="0"),"",LEFT(G545,C534+1))</f>
        <v/>
      </c>
      <c r="I545" s="59"/>
      <c r="J545" s="142"/>
      <c r="K545" s="117" t="str">
        <f>IF(LEN(TRIM(L545))&gt;0,MAX(K13:K544)+1,"")</f>
        <v/>
      </c>
      <c r="L545" s="146"/>
      <c r="M545" s="142"/>
      <c r="N545" s="243"/>
      <c r="X545" s="3">
        <v>1</v>
      </c>
    </row>
    <row r="546" spans="2:24" ht="15.75">
      <c r="B546" s="286"/>
      <c r="C546" s="113" t="str">
        <f>IF(TRIM(SUBSTITUTE(J52,CHAR(160),""))="","",J52)</f>
        <v/>
      </c>
      <c r="D546" s="59" t="str" cm="1">
        <f t="array" ref="D546">IF(ROW()=ROW(D546),C549,INDEX(E546:E559,ROW()-ROW(D546)))</f>
        <v/>
      </c>
      <c r="E546" s="114" t="str">
        <f>IF(OR(D546="",C548="",C548&lt;=0,F546=""),"",TRIM(MID(D546,LEN(F546)+1+IF(MID(D546,LEN(F546)+1,1)=" ",1,0),99999)))</f>
        <v/>
      </c>
      <c r="F546" s="59" t="str">
        <f>IF(OR(G546="",G546=0,G546="0"),"",IF(LEN(G546)&lt;=C548,G546,IF(LEN(SUBSTITUTE(H546," ",""))=C548+1,LEFT(G546,C548),LEFT(G546,FIND("§",SUBSTITUTE(H546," ","§",LEN(H546)-LEN(SUBSTITUTE(H546," ",""))))-1))))</f>
        <v/>
      </c>
      <c r="G546" s="59" t="str">
        <f t="shared" si="16"/>
        <v/>
      </c>
      <c r="H546" s="59" t="str">
        <f>IF(OR(G546="",G546=0,G546="0"),"",LEFT(G546,C548+1))</f>
        <v/>
      </c>
      <c r="I546" s="59"/>
      <c r="J546" s="142"/>
      <c r="K546" s="117" t="str">
        <f>IF(LEN(TRIM(L546))&gt;0,MAX(K13:K545)+1,"")</f>
        <v/>
      </c>
      <c r="L546" s="146"/>
      <c r="M546" s="142"/>
      <c r="N546" s="243"/>
      <c r="X546" s="3">
        <v>1</v>
      </c>
    </row>
    <row r="547" spans="2:24" ht="15.75">
      <c r="B547" s="286"/>
      <c r="C547" s="70" t="str">
        <f>TRIM(SUBSTITUTE(SUBSTITUTE(SUBSTITUTE(SUBSTITUTE(SUBSTITUTE(SUBSTITUTE(SUBSTITUTE(SUBSTITUTE(SUBSTITUTE(CLEAN(IF(OR(LEFT(C546,1)="-",LEFT(C546,1)="="),MID(C546,2,99999),C546)),"—","-"),"–","-"),CHAR(160)," "),CHAR(9)," "),CHAR(13)," "),CHAR(10)," ")," "," ")," "," ")," "," "))</f>
        <v/>
      </c>
      <c r="D547" s="59" t="str" cm="1">
        <f t="array" ref="D547">IF(ROW()=ROW(D546),C549,INDEX(E546:E559,ROW()-ROW(D546)))</f>
        <v/>
      </c>
      <c r="E547" s="114" t="str">
        <f>IF(OR(D547="",C548="",C548&lt;=0,F547=""),"",TRIM(MID(D547,LEN(F547)+1+IF(MID(D547,LEN(F547)+1,1)=" ",1,0),99999)))</f>
        <v/>
      </c>
      <c r="F547" s="59" t="str">
        <f>IF(OR(G547="",G547=0,G547="0"),"",IF(LEN(G547)&lt;=C548,G547,IF(LEN(SUBSTITUTE(H547," ",""))=C548+1,LEFT(G547,C548),LEFT(G547,FIND("§",SUBSTITUTE(H547," ","§",LEN(H547)-LEN(SUBSTITUTE(H547," ",""))))-1))))</f>
        <v/>
      </c>
      <c r="G547" s="59" t="str">
        <f t="shared" si="16"/>
        <v/>
      </c>
      <c r="H547" s="59" t="str">
        <f>IF(OR(G547="",G547=0,G547="0"),"",LEFT(G547,C548+1))</f>
        <v/>
      </c>
      <c r="I547" s="59"/>
      <c r="J547" s="142"/>
      <c r="K547" s="117" t="str">
        <f>IF(LEN(TRIM(L547))&gt;0,MAX(K13:K546)+1,"")</f>
        <v/>
      </c>
      <c r="L547" s="146"/>
      <c r="M547" s="142"/>
      <c r="N547" s="243"/>
      <c r="X547" s="3">
        <v>1</v>
      </c>
    </row>
    <row r="548" spans="2:24" ht="15.75">
      <c r="B548" s="286"/>
      <c r="C548" s="121">
        <f>C11</f>
        <v>120</v>
      </c>
      <c r="D548" s="59" t="str" cm="1">
        <f t="array" ref="D548">IF(ROW()=ROW(D546),C549,INDEX(E546:E559,ROW()-ROW(D546)))</f>
        <v/>
      </c>
      <c r="E548" s="114" t="str">
        <f>IF(OR(D548="",C548="",C548&lt;=0,F548=""),"",TRIM(MID(D548,LEN(F548)+1+IF(MID(D548,LEN(F548)+1,1)=" ",1,0),99999)))</f>
        <v/>
      </c>
      <c r="F548" s="59" t="str">
        <f>IF(OR(G548="",G548=0,G548="0"),"",IF(LEN(G548)&lt;=C548,G548,IF(LEN(SUBSTITUTE(H548," ",""))=C548+1,LEFT(G548,C548),LEFT(G548,FIND("§",SUBSTITUTE(H548," ","§",LEN(H548)-LEN(SUBSTITUTE(H548," ",""))))-1))))</f>
        <v/>
      </c>
      <c r="G548" s="59" t="str">
        <f t="shared" si="16"/>
        <v/>
      </c>
      <c r="H548" s="59" t="str">
        <f>IF(OR(G548="",G548=0,G548="0"),"",LEFT(G548,C548+1))</f>
        <v/>
      </c>
      <c r="I548" s="59"/>
      <c r="J548" s="142"/>
      <c r="K548" s="117" t="str">
        <f>IF(LEN(TRIM(L548))&gt;0,MAX(K13:K547)+1,"")</f>
        <v/>
      </c>
      <c r="L548" s="146"/>
      <c r="M548" s="142"/>
      <c r="N548" s="243"/>
      <c r="X548" s="3">
        <v>1</v>
      </c>
    </row>
    <row r="549" spans="2:24" ht="15.75">
      <c r="B549" s="286"/>
      <c r="C549" s="70" t="str">
        <f>IF(UPPER(TRIM(C12))="X",C553,C547)</f>
        <v/>
      </c>
      <c r="D549" s="59" t="str" cm="1">
        <f t="array" ref="D549">IF(ROW()=ROW(D546),C549,INDEX(E546:E559,ROW()-ROW(D546)))</f>
        <v/>
      </c>
      <c r="E549" s="114" t="str">
        <f>IF(OR(D549="",C548="",C548&lt;=0,F549=""),"",TRIM(MID(D549,LEN(F549)+1+IF(MID(D549,LEN(F549)+1,1)=" ",1,0),99999)))</f>
        <v/>
      </c>
      <c r="F549" s="59" t="str">
        <f>IF(OR(G549="",G549=0,G549="0"),"",IF(LEN(G549)&lt;=C548,G549,IF(LEN(SUBSTITUTE(H549," ",""))=C548+1,LEFT(G549,C548),LEFT(G549,FIND("§",SUBSTITUTE(H549," ","§",LEN(H549)-LEN(SUBSTITUTE(H549," ",""))))-1))))</f>
        <v/>
      </c>
      <c r="G549" s="59" t="str">
        <f t="shared" si="16"/>
        <v/>
      </c>
      <c r="H549" s="59" t="str">
        <f>IF(OR(G549="",G549=0,G549="0"),"",LEFT(G549,C548+1))</f>
        <v/>
      </c>
      <c r="I549" s="59"/>
      <c r="J549" s="142"/>
      <c r="K549" s="117" t="str">
        <f>IF(LEN(TRIM(L549))&gt;0,MAX(K13:K548)+1,"")</f>
        <v/>
      </c>
      <c r="L549" s="146"/>
      <c r="M549" s="142"/>
      <c r="N549" s="243"/>
      <c r="X549" s="3">
        <v>1</v>
      </c>
    </row>
    <row r="550" spans="2:24" ht="15.75">
      <c r="B550" s="286"/>
      <c r="C550" s="123" t="str">
        <f>TRIM(SUBSTITUTE(SUBSTITUTE(SUBSTITUTE(SUBSTITUTE(SUBSTITUTE(SUBSTITUTE(SUBSTITUTE(SUBSTITUTE(SUBSTITUTE(SUBSTITUTE(C547,","," "),";"," "),":"," "),"!"," "),"?"," "),"…"," "),"»"," "),"«"," "),"/"," "),"."," "))</f>
        <v/>
      </c>
      <c r="D550" s="59" t="str" cm="1">
        <f t="array" ref="D550">IF(ROW()=ROW(D546),C549,INDEX(E546:E559,ROW()-ROW(D546)))</f>
        <v/>
      </c>
      <c r="E550" s="114" t="str">
        <f>IF(OR(D550="",C548="",C548&lt;=0,F550=""),"",TRIM(MID(D550,LEN(F550)+1+IF(MID(D550,LEN(F550)+1,1)=" ",1,0),99999)))</f>
        <v/>
      </c>
      <c r="F550" s="59" t="str">
        <f>IF(OR(G550="",G550=0,G550="0"),"",IF(LEN(G550)&lt;=C548,G550,IF(LEN(SUBSTITUTE(H550," ",""))=C548+1,LEFT(G550,C548),LEFT(G550,FIND("§",SUBSTITUTE(H550," ","§",LEN(H550)-LEN(SUBSTITUTE(H550," ",""))))-1))))</f>
        <v/>
      </c>
      <c r="G550" s="59" t="str">
        <f t="shared" si="16"/>
        <v/>
      </c>
      <c r="H550" s="59" t="str">
        <f>IF(OR(G550="",G550=0,G550="0"),"",LEFT(G550,C548+1))</f>
        <v/>
      </c>
      <c r="I550" s="59"/>
      <c r="J550" s="142"/>
      <c r="K550" s="117" t="str">
        <f>IF(LEN(TRIM(L550))&gt;0,MAX(K13:K549)+1,"")</f>
        <v/>
      </c>
      <c r="L550" s="146"/>
      <c r="M550" s="142"/>
      <c r="N550" s="243"/>
      <c r="X550" s="3">
        <v>1</v>
      </c>
    </row>
    <row r="551" spans="2:24" ht="15.75">
      <c r="B551" s="286"/>
      <c r="C551" s="59" t="str">
        <f>TRIM(SUBSTITUTE(SUBSTITUTE(SUBSTITUTE(SUBSTITUTE(SUBSTITUTE(SUBSTITUTE(SUBSTITUTE(SUBSTITUTE(C550,"("," "),")"," "),CHAR(34)," "),"-"," "),"_"," "),"&lt;"," "),"&gt;"," "),"="," "))</f>
        <v/>
      </c>
      <c r="D551" s="59" t="str" cm="1">
        <f t="array" ref="D551">IF(ROW()=ROW(D546),C549,INDEX(E546:E559,ROW()-ROW(D546)))</f>
        <v/>
      </c>
      <c r="E551" s="114" t="str">
        <f>IF(OR(D551="",C548="",C548&lt;=0,F551=""),"",TRIM(MID(D551,LEN(F551)+1+IF(MID(D551,LEN(F551)+1,1)=" ",1,0),99999)))</f>
        <v/>
      </c>
      <c r="F551" s="59" t="str">
        <f>IF(OR(G551="",G551=0,G551="0"),"",IF(LEN(G551)&lt;=C548,G551,IF(LEN(SUBSTITUTE(H551," ",""))=C548+1,LEFT(G551,C548),LEFT(G551,FIND("§",SUBSTITUTE(H551," ","§",LEN(H551)-LEN(SUBSTITUTE(H551," ",""))))-1))))</f>
        <v/>
      </c>
      <c r="G551" s="59" t="str">
        <f t="shared" si="16"/>
        <v/>
      </c>
      <c r="H551" s="59" t="str">
        <f>IF(OR(G551="",G551=0,G551="0"),"",LEFT(G551,C548+1))</f>
        <v/>
      </c>
      <c r="I551" s="59"/>
      <c r="J551" s="142"/>
      <c r="K551" s="117" t="str">
        <f>IF(LEN(TRIM(L551))&gt;0,MAX(K13:K550)+1,"")</f>
        <v/>
      </c>
      <c r="L551" s="146"/>
      <c r="M551" s="142"/>
      <c r="N551" s="243"/>
      <c r="X551" s="3">
        <v>1</v>
      </c>
    </row>
    <row r="552" spans="2:24" ht="15.75">
      <c r="B552" s="286"/>
      <c r="C552" s="70" t="str">
        <f>TRIM(SUBSTITUTE(SUBSTITUTE(SUBSTITUTE(SUBSTITUTE(C551,"►"," "),"▼"," "),"▲"," "),"◄"," "))</f>
        <v/>
      </c>
      <c r="D552" s="59" t="str" cm="1">
        <f t="array" ref="D552">IF(ROW()=ROW(D546),C549,INDEX(E546:E559,ROW()-ROW(D546)))</f>
        <v/>
      </c>
      <c r="E552" s="114" t="str">
        <f>IF(OR(D552="",C548="",C548&lt;=0,F552=""),"",TRIM(MID(D552,LEN(F552)+1+IF(MID(D552,LEN(F552)+1,1)=" ",1,0),99999)))</f>
        <v/>
      </c>
      <c r="F552" s="59" t="str">
        <f>IF(OR(G552="",G552=0,G552="0"),"",IF(LEN(G552)&lt;=C548,G552,IF(LEN(SUBSTITUTE(H552," ",""))=C548+1,LEFT(G552,C548),LEFT(G552,FIND("§",SUBSTITUTE(H552," ","§",LEN(H552)-LEN(SUBSTITUTE(H552," ",""))))-1))))</f>
        <v/>
      </c>
      <c r="G552" s="59" t="str">
        <f t="shared" si="16"/>
        <v/>
      </c>
      <c r="H552" s="59" t="str">
        <f>IF(OR(G552="",G552=0,G552="0"),"",LEFT(G552,C548+1))</f>
        <v/>
      </c>
      <c r="I552" s="59"/>
      <c r="J552" s="142"/>
      <c r="K552" s="117" t="str">
        <f>IF(LEN(TRIM(L552))&gt;0,MAX(K13:K551)+1,"")</f>
        <v/>
      </c>
      <c r="L552" s="146"/>
      <c r="M552" s="142"/>
      <c r="N552" s="243"/>
      <c r="X552" s="3">
        <v>1</v>
      </c>
    </row>
    <row r="553" spans="2:24" ht="15.75">
      <c r="B553" s="286"/>
      <c r="C553" s="70" t="str">
        <f>TRIM(SUBSTITUTE(SUBSTITUTE(C552,"“"," "),"”"," "))</f>
        <v/>
      </c>
      <c r="D553" s="59" t="str" cm="1">
        <f t="array" ref="D553">IF(ROW()=ROW(D546),C549,INDEX(E546:E559,ROW()-ROW(D546)))</f>
        <v/>
      </c>
      <c r="E553" s="114" t="str">
        <f>IF(OR(D553="",C548="",C548&lt;=0,F553=""),"",TRIM(MID(D553,LEN(F553)+1+IF(MID(D553,LEN(F553)+1,1)=" ",1,0),99999)))</f>
        <v/>
      </c>
      <c r="F553" s="59" t="str">
        <f>IF(OR(G553="",G553=0,G553="0"),"",IF(LEN(G553)&lt;=C548,G553,IF(LEN(SUBSTITUTE(H553," ",""))=C548+1,LEFT(G553,C548),LEFT(G553,FIND("§",SUBSTITUTE(H553," ","§",LEN(H553)-LEN(SUBSTITUTE(H553," ",""))))-1))))</f>
        <v/>
      </c>
      <c r="G553" s="59" t="str">
        <f t="shared" si="16"/>
        <v/>
      </c>
      <c r="H553" s="59" t="str">
        <f>IF(OR(G553="",G553=0,G553="0"),"",LEFT(G553,C548+1))</f>
        <v/>
      </c>
      <c r="I553" s="59"/>
      <c r="J553" s="142"/>
      <c r="K553" s="117" t="str">
        <f>IF(LEN(TRIM(L553))&gt;0,MAX(K13:K552)+1,"")</f>
        <v/>
      </c>
      <c r="L553" s="146"/>
      <c r="M553" s="142"/>
      <c r="N553" s="243"/>
      <c r="X553" s="3">
        <v>1</v>
      </c>
    </row>
    <row r="554" spans="2:24" ht="15.75">
      <c r="B554" s="286"/>
      <c r="C554" s="70"/>
      <c r="D554" s="59" t="str" cm="1">
        <f t="array" ref="D554">IF(ROW()=ROW(D546),C549,INDEX(E546:E559,ROW()-ROW(D546)))</f>
        <v/>
      </c>
      <c r="E554" s="114" t="str">
        <f>IF(OR(D554="",C548="",C548&lt;=0,F554=""),"",TRIM(MID(D554,LEN(F554)+1+IF(MID(D554,LEN(F554)+1,1)=" ",1,0),99999)))</f>
        <v/>
      </c>
      <c r="F554" s="59" t="str">
        <f>IF(OR(G554="",G554=0,G554="0"),"",IF(LEN(G554)&lt;=C548,G554,IF(LEN(SUBSTITUTE(H554," ",""))=C548+1,LEFT(G554,C548),LEFT(G554,FIND("§",SUBSTITUTE(H554," ","§",LEN(H554)-LEN(SUBSTITUTE(H554," ",""))))-1))))</f>
        <v/>
      </c>
      <c r="G554" s="59" t="str">
        <f t="shared" si="16"/>
        <v/>
      </c>
      <c r="H554" s="59" t="str">
        <f>IF(OR(G554="",G554=0,G554="0"),"",LEFT(G554,C548+1))</f>
        <v/>
      </c>
      <c r="I554" s="59"/>
      <c r="J554" s="142"/>
      <c r="K554" s="117" t="str">
        <f>IF(LEN(TRIM(L554))&gt;0,MAX(K13:K553)+1,"")</f>
        <v/>
      </c>
      <c r="L554" s="146"/>
      <c r="M554" s="142"/>
      <c r="N554" s="243"/>
      <c r="X554" s="3">
        <v>1</v>
      </c>
    </row>
    <row r="555" spans="2:24" ht="15.75">
      <c r="B555" s="286"/>
      <c r="C555" s="70"/>
      <c r="D555" s="59" t="str" cm="1">
        <f t="array" ref="D555">IF(ROW()=ROW(D546),C549,INDEX(E546:E559,ROW()-ROW(D546)))</f>
        <v/>
      </c>
      <c r="E555" s="114" t="str">
        <f>IF(OR(D555="",C548="",C548&lt;=0,F555=""),"",TRIM(MID(D555,LEN(F555)+1+IF(MID(D555,LEN(F555)+1,1)=" ",1,0),99999)))</f>
        <v/>
      </c>
      <c r="F555" s="59" t="str">
        <f>IF(OR(G555="",G555=0,G555="0"),"",IF(LEN(G555)&lt;=C548,G555,IF(LEN(SUBSTITUTE(H555," ",""))=C548+1,LEFT(G555,C548),LEFT(G555,FIND("§",SUBSTITUTE(H555," ","§",LEN(H555)-LEN(SUBSTITUTE(H555," ",""))))-1))))</f>
        <v/>
      </c>
      <c r="G555" s="59" t="str">
        <f t="shared" si="16"/>
        <v/>
      </c>
      <c r="H555" s="59" t="str">
        <f>IF(OR(G555="",G555=0,G555="0"),"",LEFT(G555,C548+1))</f>
        <v/>
      </c>
      <c r="I555" s="59"/>
      <c r="J555" s="142"/>
      <c r="K555" s="117" t="str">
        <f>IF(LEN(TRIM(L555))&gt;0,MAX(K13:K554)+1,"")</f>
        <v/>
      </c>
      <c r="L555" s="146"/>
      <c r="M555" s="142"/>
      <c r="N555" s="243"/>
      <c r="X555" s="3">
        <v>1</v>
      </c>
    </row>
    <row r="556" spans="2:24" ht="15.75">
      <c r="B556" s="286"/>
      <c r="C556" s="70"/>
      <c r="D556" s="59" t="str" cm="1">
        <f t="array" ref="D556">IF(ROW()=ROW(D546),C549,INDEX(E546:E559,ROW()-ROW(D546)))</f>
        <v/>
      </c>
      <c r="E556" s="114" t="str">
        <f>IF(OR(D556="",C548="",C548&lt;=0,F556=""),"",TRIM(MID(D556,LEN(F556)+1+IF(MID(D556,LEN(F556)+1,1)=" ",1,0),99999)))</f>
        <v/>
      </c>
      <c r="F556" s="59" t="str">
        <f>IF(OR(G556="",G556=0,G556="0"),"",IF(LEN(G556)&lt;=C548,G556,IF(LEN(SUBSTITUTE(H556," ",""))=C548+1,LEFT(G556,C548),LEFT(G556,FIND("§",SUBSTITUTE(H556," ","§",LEN(H556)-LEN(SUBSTITUTE(H556," ",""))))-1))))</f>
        <v/>
      </c>
      <c r="G556" s="59" t="str">
        <f t="shared" si="16"/>
        <v/>
      </c>
      <c r="H556" s="59" t="str">
        <f>IF(OR(G556="",G556=0,G556="0"),"",LEFT(G556,C548+1))</f>
        <v/>
      </c>
      <c r="I556" s="59"/>
      <c r="J556" s="142"/>
      <c r="K556" s="117" t="str">
        <f>IF(LEN(TRIM(L556))&gt;0,MAX(K13:K555)+1,"")</f>
        <v/>
      </c>
      <c r="L556" s="146"/>
      <c r="M556" s="142"/>
      <c r="N556" s="243"/>
      <c r="X556" s="3">
        <v>1</v>
      </c>
    </row>
    <row r="557" spans="2:24" ht="15.75">
      <c r="B557" s="286"/>
      <c r="C557" s="70"/>
      <c r="D557" s="59" t="str" cm="1">
        <f t="array" ref="D557">IF(ROW()=ROW(D546),C549,INDEX(E546:E559,ROW()-ROW(D546)))</f>
        <v/>
      </c>
      <c r="E557" s="114" t="str">
        <f>IF(OR(D557="",C548="",C548&lt;=0,F557=""),"",TRIM(MID(D557,LEN(F557)+1+IF(MID(D557,LEN(F557)+1,1)=" ",1,0),99999)))</f>
        <v/>
      </c>
      <c r="F557" s="59" t="str">
        <f>IF(OR(G557="",G557=0,G557="0"),"",IF(LEN(G557)&lt;=C548,G557,IF(LEN(SUBSTITUTE(H557," ",""))=C548+1,LEFT(G557,C548),LEFT(G557,FIND("§",SUBSTITUTE(H557," ","§",LEN(H557)-LEN(SUBSTITUTE(H557," ",""))))-1))))</f>
        <v/>
      </c>
      <c r="G557" s="59" t="str">
        <f t="shared" si="16"/>
        <v/>
      </c>
      <c r="H557" s="59" t="str">
        <f>IF(OR(G557="",G557=0,G557="0"),"",LEFT(G557,C548+1))</f>
        <v/>
      </c>
      <c r="I557" s="59"/>
      <c r="J557" s="142"/>
      <c r="K557" s="117" t="str">
        <f>IF(LEN(TRIM(L557))&gt;0,MAX(K13:K556)+1,"")</f>
        <v/>
      </c>
      <c r="L557" s="146"/>
      <c r="M557" s="142"/>
      <c r="N557" s="243"/>
      <c r="X557" s="3">
        <v>1</v>
      </c>
    </row>
    <row r="558" spans="2:24" ht="15.75">
      <c r="B558" s="286"/>
      <c r="C558" s="70"/>
      <c r="D558" s="59" t="str" cm="1">
        <f t="array" ref="D558">IF(ROW()=ROW(D546),C549,INDEX(E546:E559,ROW()-ROW(D546)))</f>
        <v/>
      </c>
      <c r="E558" s="114" t="str">
        <f>IF(OR(D558="",C548="",C548&lt;=0,F558=""),"",TRIM(MID(D558,LEN(F558)+1+IF(MID(D558,LEN(F558)+1,1)=" ",1,0),99999)))</f>
        <v/>
      </c>
      <c r="F558" s="59" t="str">
        <f>IF(OR(G558="",G558=0,G558="0"),"",IF(LEN(G558)&lt;=C548,G558,IF(LEN(SUBSTITUTE(H558," ",""))=C548+1,LEFT(G558,C548),LEFT(G558,FIND("§",SUBSTITUTE(H558," ","§",LEN(H558)-LEN(SUBSTITUTE(H558," ",""))))-1))))</f>
        <v/>
      </c>
      <c r="G558" s="59" t="str">
        <f t="shared" si="16"/>
        <v/>
      </c>
      <c r="H558" s="59" t="str">
        <f>IF(OR(G558="",G558=0,G558="0"),"",LEFT(G558,C548+1))</f>
        <v/>
      </c>
      <c r="I558" s="59"/>
      <c r="J558" s="142"/>
      <c r="K558" s="117" t="str">
        <f>IF(LEN(TRIM(L558))&gt;0,MAX(K13:K557)+1,"")</f>
        <v/>
      </c>
      <c r="L558" s="146"/>
      <c r="M558" s="142"/>
      <c r="N558" s="243"/>
      <c r="X558" s="3">
        <v>1</v>
      </c>
    </row>
    <row r="559" spans="2:24" ht="15.75">
      <c r="B559" s="286"/>
      <c r="C559" s="70"/>
      <c r="D559" s="59" t="str" cm="1">
        <f t="array" ref="D559">IF(ROW()=ROW(D546),C549,INDEX(E546:E559,ROW()-ROW(D546)))</f>
        <v/>
      </c>
      <c r="E559" s="114" t="str">
        <f>IF(OR(D559="",C548="",C548&lt;=0,F559=""),"",TRIM(MID(D559,LEN(F559)+1+IF(MID(D559,LEN(F559)+1,1)=" ",1,0),99999)))</f>
        <v/>
      </c>
      <c r="F559" s="59" t="str">
        <f>IF(OR(G559="",G559=0,G559="0"),"",IF(LEN(G559)&lt;=C548,G559,IF(LEN(SUBSTITUTE(H559," ",""))=C548+1,LEFT(G559,C548),LEFT(G559,FIND("§",SUBSTITUTE(H559," ","§",LEN(H559)-LEN(SUBSTITUTE(H559," ",""))))-1))))</f>
        <v/>
      </c>
      <c r="G559" s="59" t="str">
        <f t="shared" si="16"/>
        <v/>
      </c>
      <c r="H559" s="59" t="str">
        <f>IF(OR(G559="",G559=0,G559="0"),"",LEFT(G559,C548+1))</f>
        <v/>
      </c>
      <c r="I559" s="59"/>
      <c r="J559" s="142"/>
      <c r="K559" s="117" t="str">
        <f>IF(LEN(TRIM(L559))&gt;0,MAX(K13:K558)+1,"")</f>
        <v/>
      </c>
      <c r="L559" s="146"/>
      <c r="M559" s="142"/>
      <c r="N559" s="243"/>
      <c r="X559" s="3">
        <v>1</v>
      </c>
    </row>
    <row r="560" spans="2:24" ht="15.75">
      <c r="B560" s="286"/>
      <c r="C560" s="113" t="str">
        <f>IF(TRIM(SUBSTITUTE(J53,CHAR(160),""))="","",J53)</f>
        <v/>
      </c>
      <c r="D560" s="59" t="str" cm="1">
        <f t="array" ref="D560">IF(ROW()=ROW(D560),C563,INDEX(E560:E573,ROW()-ROW(D560)))</f>
        <v/>
      </c>
      <c r="E560" s="114" t="str">
        <f>IF(OR(D560="",C562="",C562&lt;=0,F560=""),"",TRIM(MID(D560,LEN(F560)+1+IF(MID(D560,LEN(F560)+1,1)=" ",1,0),99999)))</f>
        <v/>
      </c>
      <c r="F560" s="59" t="str">
        <f>IF(OR(G560="",G560=0,G560="0"),"",IF(LEN(G560)&lt;=C562,G560,IF(LEN(SUBSTITUTE(H560," ",""))=C562+1,LEFT(G560,C562),LEFT(G560,FIND("§",SUBSTITUTE(H560," ","§",LEN(H560)-LEN(SUBSTITUTE(H560," ",""))))-1))))</f>
        <v/>
      </c>
      <c r="G560" s="59" t="str">
        <f t="shared" si="16"/>
        <v/>
      </c>
      <c r="H560" s="59" t="str">
        <f>IF(OR(G560="",G560=0,G560="0"),"",LEFT(G560,C562+1))</f>
        <v/>
      </c>
      <c r="I560" s="59"/>
      <c r="J560" s="142"/>
      <c r="K560" s="117" t="str">
        <f>IF(LEN(TRIM(L560))&gt;0,MAX(K13:K559)+1,"")</f>
        <v/>
      </c>
      <c r="L560" s="146"/>
      <c r="M560" s="142"/>
      <c r="N560" s="243"/>
      <c r="X560" s="3">
        <v>1</v>
      </c>
    </row>
    <row r="561" spans="2:24" ht="15.75">
      <c r="B561" s="286"/>
      <c r="C561" s="70" t="str">
        <f>TRIM(SUBSTITUTE(SUBSTITUTE(SUBSTITUTE(SUBSTITUTE(SUBSTITUTE(SUBSTITUTE(SUBSTITUTE(SUBSTITUTE(SUBSTITUTE(CLEAN(IF(OR(LEFT(C560,1)="-",LEFT(C560,1)="="),MID(C560,2,99999),C560)),"—","-"),"–","-"),CHAR(160)," "),CHAR(9)," "),CHAR(13)," "),CHAR(10)," ")," "," ")," "," ")," "," "))</f>
        <v/>
      </c>
      <c r="D561" s="59" t="str" cm="1">
        <f t="array" ref="D561">IF(ROW()=ROW(D560),C563,INDEX(E560:E573,ROW()-ROW(D560)))</f>
        <v/>
      </c>
      <c r="E561" s="114" t="str">
        <f>IF(OR(D561="",C562="",C562&lt;=0,F561=""),"",TRIM(MID(D561,LEN(F561)+1+IF(MID(D561,LEN(F561)+1,1)=" ",1,0),99999)))</f>
        <v/>
      </c>
      <c r="F561" s="59" t="str">
        <f>IF(OR(G561="",G561=0,G561="0"),"",IF(LEN(G561)&lt;=C562,G561,IF(LEN(SUBSTITUTE(H561," ",""))=C562+1,LEFT(G561,C562),LEFT(G561,FIND("§",SUBSTITUTE(H561," ","§",LEN(H561)-LEN(SUBSTITUTE(H561," ",""))))-1))))</f>
        <v/>
      </c>
      <c r="G561" s="59" t="str">
        <f t="shared" si="16"/>
        <v/>
      </c>
      <c r="H561" s="59" t="str">
        <f>IF(OR(G561="",G561=0,G561="0"),"",LEFT(G561,C562+1))</f>
        <v/>
      </c>
      <c r="I561" s="59"/>
      <c r="J561" s="142"/>
      <c r="K561" s="117" t="str">
        <f>IF(LEN(TRIM(L561))&gt;0,MAX(K13:K560)+1,"")</f>
        <v/>
      </c>
      <c r="L561" s="146"/>
      <c r="M561" s="142"/>
      <c r="N561" s="243"/>
      <c r="X561" s="3">
        <v>1</v>
      </c>
    </row>
    <row r="562" spans="2:24" ht="15.75">
      <c r="B562" s="286"/>
      <c r="C562" s="121">
        <f>C11</f>
        <v>120</v>
      </c>
      <c r="D562" s="59" t="str" cm="1">
        <f t="array" ref="D562">IF(ROW()=ROW(D560),C563,INDEX(E560:E573,ROW()-ROW(D560)))</f>
        <v/>
      </c>
      <c r="E562" s="114" t="str">
        <f>IF(OR(D562="",C562="",C562&lt;=0,F562=""),"",TRIM(MID(D562,LEN(F562)+1+IF(MID(D562,LEN(F562)+1,1)=" ",1,0),99999)))</f>
        <v/>
      </c>
      <c r="F562" s="59" t="str">
        <f>IF(OR(G562="",G562=0,G562="0"),"",IF(LEN(G562)&lt;=C562,G562,IF(LEN(SUBSTITUTE(H562," ",""))=C562+1,LEFT(G562,C562),LEFT(G562,FIND("§",SUBSTITUTE(H562," ","§",LEN(H562)-LEN(SUBSTITUTE(H562," ",""))))-1))))</f>
        <v/>
      </c>
      <c r="G562" s="59" t="str">
        <f t="shared" si="16"/>
        <v/>
      </c>
      <c r="H562" s="59" t="str">
        <f>IF(OR(G562="",G562=0,G562="0"),"",LEFT(G562,C562+1))</f>
        <v/>
      </c>
      <c r="I562" s="59"/>
      <c r="J562" s="142"/>
      <c r="K562" s="117" t="str">
        <f>IF(LEN(TRIM(L562))&gt;0,MAX(K13:K561)+1,"")</f>
        <v/>
      </c>
      <c r="L562" s="146"/>
      <c r="M562" s="142"/>
      <c r="N562" s="243"/>
      <c r="X562" s="3">
        <v>1</v>
      </c>
    </row>
    <row r="563" spans="2:24" ht="15.75">
      <c r="B563" s="286"/>
      <c r="C563" s="70" t="str">
        <f>IF(UPPER(TRIM(C12))="X",C567,C561)</f>
        <v/>
      </c>
      <c r="D563" s="59" t="str" cm="1">
        <f t="array" ref="D563">IF(ROW()=ROW(D560),C563,INDEX(E560:E573,ROW()-ROW(D560)))</f>
        <v/>
      </c>
      <c r="E563" s="114" t="str">
        <f>IF(OR(D563="",C562="",C562&lt;=0,F563=""),"",TRIM(MID(D563,LEN(F563)+1+IF(MID(D563,LEN(F563)+1,1)=" ",1,0),99999)))</f>
        <v/>
      </c>
      <c r="F563" s="59" t="str">
        <f>IF(OR(G563="",G563=0,G563="0"),"",IF(LEN(G563)&lt;=C562,G563,IF(LEN(SUBSTITUTE(H563," ",""))=C562+1,LEFT(G563,C562),LEFT(G563,FIND("§",SUBSTITUTE(H563," ","§",LEN(H563)-LEN(SUBSTITUTE(H563," ",""))))-1))))</f>
        <v/>
      </c>
      <c r="G563" s="59" t="str">
        <f t="shared" si="16"/>
        <v/>
      </c>
      <c r="H563" s="59" t="str">
        <f>IF(OR(G563="",G563=0,G563="0"),"",LEFT(G563,C562+1))</f>
        <v/>
      </c>
      <c r="I563" s="59"/>
      <c r="J563" s="142"/>
      <c r="K563" s="117" t="str">
        <f>IF(LEN(TRIM(L563))&gt;0,MAX(K13:K562)+1,"")</f>
        <v/>
      </c>
      <c r="L563" s="146"/>
      <c r="M563" s="142"/>
      <c r="N563" s="243"/>
      <c r="X563" s="3">
        <v>1</v>
      </c>
    </row>
    <row r="564" spans="2:24" ht="15.75">
      <c r="B564" s="286"/>
      <c r="C564" s="123" t="str">
        <f>TRIM(SUBSTITUTE(SUBSTITUTE(SUBSTITUTE(SUBSTITUTE(SUBSTITUTE(SUBSTITUTE(SUBSTITUTE(SUBSTITUTE(SUBSTITUTE(SUBSTITUTE(C561,","," "),";"," "),":"," "),"!"," "),"?"," "),"…"," "),"»"," "),"«"," "),"/"," "),"."," "))</f>
        <v/>
      </c>
      <c r="D564" s="59" t="str" cm="1">
        <f t="array" ref="D564">IF(ROW()=ROW(D560),C563,INDEX(E560:E573,ROW()-ROW(D560)))</f>
        <v/>
      </c>
      <c r="E564" s="114" t="str">
        <f>IF(OR(D564="",C562="",C562&lt;=0,F564=""),"",TRIM(MID(D564,LEN(F564)+1+IF(MID(D564,LEN(F564)+1,1)=" ",1,0),99999)))</f>
        <v/>
      </c>
      <c r="F564" s="59" t="str">
        <f>IF(OR(G564="",G564=0,G564="0"),"",IF(LEN(G564)&lt;=C562,G564,IF(LEN(SUBSTITUTE(H564," ",""))=C562+1,LEFT(G564,C562),LEFT(G564,FIND("§",SUBSTITUTE(H564," ","§",LEN(H564)-LEN(SUBSTITUTE(H564," ",""))))-1))))</f>
        <v/>
      </c>
      <c r="G564" s="59" t="str">
        <f t="shared" si="16"/>
        <v/>
      </c>
      <c r="H564" s="59" t="str">
        <f>IF(OR(G564="",G564=0,G564="0"),"",LEFT(G564,C562+1))</f>
        <v/>
      </c>
      <c r="I564" s="59"/>
      <c r="J564" s="142"/>
      <c r="K564" s="117" t="str">
        <f>IF(LEN(TRIM(L564))&gt;0,MAX(K13:K563)+1,"")</f>
        <v/>
      </c>
      <c r="L564" s="146"/>
      <c r="M564" s="142"/>
      <c r="N564" s="243"/>
      <c r="X564" s="3">
        <v>1</v>
      </c>
    </row>
    <row r="565" spans="2:24" ht="15.75">
      <c r="B565" s="286"/>
      <c r="C565" s="59" t="str">
        <f>TRIM(SUBSTITUTE(SUBSTITUTE(SUBSTITUTE(SUBSTITUTE(SUBSTITUTE(SUBSTITUTE(SUBSTITUTE(SUBSTITUTE(C564,"("," "),")"," "),CHAR(34)," "),"-"," "),"_"," "),"&lt;"," "),"&gt;"," "),"="," "))</f>
        <v/>
      </c>
      <c r="D565" s="59" t="str" cm="1">
        <f t="array" ref="D565">IF(ROW()=ROW(D560),C563,INDEX(E560:E573,ROW()-ROW(D560)))</f>
        <v/>
      </c>
      <c r="E565" s="114" t="str">
        <f>IF(OR(D565="",C562="",C562&lt;=0,F565=""),"",TRIM(MID(D565,LEN(F565)+1+IF(MID(D565,LEN(F565)+1,1)=" ",1,0),99999)))</f>
        <v/>
      </c>
      <c r="F565" s="59" t="str">
        <f>IF(OR(G565="",G565=0,G565="0"),"",IF(LEN(G565)&lt;=C562,G565,IF(LEN(SUBSTITUTE(H565," ",""))=C562+1,LEFT(G565,C562),LEFT(G565,FIND("§",SUBSTITUTE(H565," ","§",LEN(H565)-LEN(SUBSTITUTE(H565," ",""))))-1))))</f>
        <v/>
      </c>
      <c r="G565" s="59" t="str">
        <f t="shared" si="16"/>
        <v/>
      </c>
      <c r="H565" s="59" t="str">
        <f>IF(OR(G565="",G565=0,G565="0"),"",LEFT(G565,C562+1))</f>
        <v/>
      </c>
      <c r="I565" s="59"/>
      <c r="J565" s="142"/>
      <c r="K565" s="117" t="str">
        <f>IF(LEN(TRIM(L565))&gt;0,MAX(K13:K564)+1,"")</f>
        <v/>
      </c>
      <c r="L565" s="146"/>
      <c r="M565" s="142"/>
      <c r="N565" s="243"/>
      <c r="X565" s="3">
        <v>1</v>
      </c>
    </row>
    <row r="566" spans="2:24" ht="15.75">
      <c r="B566" s="286"/>
      <c r="C566" s="70" t="str">
        <f>TRIM(SUBSTITUTE(SUBSTITUTE(SUBSTITUTE(SUBSTITUTE(C565,"►"," "),"▼"," "),"▲"," "),"◄"," "))</f>
        <v/>
      </c>
      <c r="D566" s="59" t="str" cm="1">
        <f t="array" ref="D566">IF(ROW()=ROW(D560),C563,INDEX(E560:E573,ROW()-ROW(D560)))</f>
        <v/>
      </c>
      <c r="E566" s="114" t="str">
        <f>IF(OR(D566="",C562="",C562&lt;=0,F566=""),"",TRIM(MID(D566,LEN(F566)+1+IF(MID(D566,LEN(F566)+1,1)=" ",1,0),99999)))</f>
        <v/>
      </c>
      <c r="F566" s="59" t="str">
        <f>IF(OR(G566="",G566=0,G566="0"),"",IF(LEN(G566)&lt;=C562,G566,IF(LEN(SUBSTITUTE(H566," ",""))=C562+1,LEFT(G566,C562),LEFT(G566,FIND("§",SUBSTITUTE(H566," ","§",LEN(H566)-LEN(SUBSTITUTE(H566," ",""))))-1))))</f>
        <v/>
      </c>
      <c r="G566" s="59" t="str">
        <f t="shared" si="16"/>
        <v/>
      </c>
      <c r="H566" s="59" t="str">
        <f>IF(OR(G566="",G566=0,G566="0"),"",LEFT(G566,C562+1))</f>
        <v/>
      </c>
      <c r="I566" s="59"/>
      <c r="J566" s="142"/>
      <c r="K566" s="117" t="str">
        <f>IF(LEN(TRIM(L566))&gt;0,MAX(K13:K565)+1,"")</f>
        <v/>
      </c>
      <c r="L566" s="146"/>
      <c r="M566" s="142"/>
      <c r="N566" s="243"/>
      <c r="X566" s="3">
        <v>1</v>
      </c>
    </row>
    <row r="567" spans="2:24" ht="15.75">
      <c r="B567" s="286"/>
      <c r="C567" s="70" t="str">
        <f>TRIM(SUBSTITUTE(SUBSTITUTE(C566,"“"," "),"”"," "))</f>
        <v/>
      </c>
      <c r="D567" s="59" t="str" cm="1">
        <f t="array" ref="D567">IF(ROW()=ROW(D560),C563,INDEX(E560:E573,ROW()-ROW(D560)))</f>
        <v/>
      </c>
      <c r="E567" s="114" t="str">
        <f>IF(OR(D567="",C562="",C562&lt;=0,F567=""),"",TRIM(MID(D567,LEN(F567)+1+IF(MID(D567,LEN(F567)+1,1)=" ",1,0),99999)))</f>
        <v/>
      </c>
      <c r="F567" s="59" t="str">
        <f>IF(OR(G567="",G567=0,G567="0"),"",IF(LEN(G567)&lt;=C562,G567,IF(LEN(SUBSTITUTE(H567," ",""))=C562+1,LEFT(G567,C562),LEFT(G567,FIND("§",SUBSTITUTE(H567," ","§",LEN(H567)-LEN(SUBSTITUTE(H567," ",""))))-1))))</f>
        <v/>
      </c>
      <c r="G567" s="59" t="str">
        <f t="shared" si="16"/>
        <v/>
      </c>
      <c r="H567" s="59" t="str">
        <f>IF(OR(G567="",G567=0,G567="0"),"",LEFT(G567,C562+1))</f>
        <v/>
      </c>
      <c r="I567" s="59"/>
      <c r="J567" s="142"/>
      <c r="K567" s="117" t="str">
        <f>IF(LEN(TRIM(L567))&gt;0,MAX(K13:K566)+1,"")</f>
        <v/>
      </c>
      <c r="L567" s="146"/>
      <c r="M567" s="142"/>
      <c r="N567" s="243"/>
      <c r="X567" s="3">
        <v>1</v>
      </c>
    </row>
    <row r="568" spans="2:24" ht="15.75">
      <c r="B568" s="286"/>
      <c r="C568" s="70"/>
      <c r="D568" s="59" t="str" cm="1">
        <f t="array" ref="D568">IF(ROW()=ROW(D560),C563,INDEX(E560:E573,ROW()-ROW(D560)))</f>
        <v/>
      </c>
      <c r="E568" s="114" t="str">
        <f>IF(OR(D568="",C562="",C562&lt;=0,F568=""),"",TRIM(MID(D568,LEN(F568)+1+IF(MID(D568,LEN(F568)+1,1)=" ",1,0),99999)))</f>
        <v/>
      </c>
      <c r="F568" s="59" t="str">
        <f>IF(OR(G568="",G568=0,G568="0"),"",IF(LEN(G568)&lt;=C562,G568,IF(LEN(SUBSTITUTE(H568," ",""))=C562+1,LEFT(G568,C562),LEFT(G568,FIND("§",SUBSTITUTE(H568," ","§",LEN(H568)-LEN(SUBSTITUTE(H568," ",""))))-1))))</f>
        <v/>
      </c>
      <c r="G568" s="59" t="str">
        <f t="shared" si="16"/>
        <v/>
      </c>
      <c r="H568" s="59" t="str">
        <f>IF(OR(G568="",G568=0,G568="0"),"",LEFT(G568,C562+1))</f>
        <v/>
      </c>
      <c r="I568" s="59"/>
      <c r="J568" s="142"/>
      <c r="K568" s="117" t="str">
        <f>IF(LEN(TRIM(L568))&gt;0,MAX(K13:K567)+1,"")</f>
        <v/>
      </c>
      <c r="L568" s="146"/>
      <c r="M568" s="142"/>
      <c r="N568" s="243"/>
      <c r="X568" s="3">
        <v>1</v>
      </c>
    </row>
    <row r="569" spans="2:24" ht="15.75">
      <c r="B569" s="286"/>
      <c r="C569" s="70"/>
      <c r="D569" s="59" t="str" cm="1">
        <f t="array" ref="D569">IF(ROW()=ROW(D560),C563,INDEX(E560:E573,ROW()-ROW(D560)))</f>
        <v/>
      </c>
      <c r="E569" s="114" t="str">
        <f>IF(OR(D569="",C562="",C562&lt;=0,F569=""),"",TRIM(MID(D569,LEN(F569)+1+IF(MID(D569,LEN(F569)+1,1)=" ",1,0),99999)))</f>
        <v/>
      </c>
      <c r="F569" s="59" t="str">
        <f>IF(OR(G569="",G569=0,G569="0"),"",IF(LEN(G569)&lt;=C562,G569,IF(LEN(SUBSTITUTE(H569," ",""))=C562+1,LEFT(G569,C562),LEFT(G569,FIND("§",SUBSTITUTE(H569," ","§",LEN(H569)-LEN(SUBSTITUTE(H569," ",""))))-1))))</f>
        <v/>
      </c>
      <c r="G569" s="59" t="str">
        <f t="shared" si="16"/>
        <v/>
      </c>
      <c r="H569" s="59" t="str">
        <f>IF(OR(G569="",G569=0,G569="0"),"",LEFT(G569,C562+1))</f>
        <v/>
      </c>
      <c r="I569" s="59"/>
      <c r="J569" s="142"/>
      <c r="K569" s="117" t="str">
        <f>IF(LEN(TRIM(L569))&gt;0,MAX(K13:K568)+1,"")</f>
        <v/>
      </c>
      <c r="L569" s="146"/>
      <c r="M569" s="142"/>
      <c r="N569" s="243"/>
      <c r="X569" s="3">
        <v>1</v>
      </c>
    </row>
    <row r="570" spans="2:24" ht="15.75">
      <c r="B570" s="286"/>
      <c r="C570" s="70"/>
      <c r="D570" s="59" t="str" cm="1">
        <f t="array" ref="D570">IF(ROW()=ROW(D560),C563,INDEX(E560:E573,ROW()-ROW(D560)))</f>
        <v/>
      </c>
      <c r="E570" s="114" t="str">
        <f>IF(OR(D570="",C562="",C562&lt;=0,F570=""),"",TRIM(MID(D570,LEN(F570)+1+IF(MID(D570,LEN(F570)+1,1)=" ",1,0),99999)))</f>
        <v/>
      </c>
      <c r="F570" s="59" t="str">
        <f>IF(OR(G570="",G570=0,G570="0"),"",IF(LEN(G570)&lt;=C562,G570,IF(LEN(SUBSTITUTE(H570," ",""))=C562+1,LEFT(G570,C562),LEFT(G570,FIND("§",SUBSTITUTE(H570," ","§",LEN(H570)-LEN(SUBSTITUTE(H570," ",""))))-1))))</f>
        <v/>
      </c>
      <c r="G570" s="59" t="str">
        <f t="shared" si="16"/>
        <v/>
      </c>
      <c r="H570" s="59" t="str">
        <f>IF(OR(G570="",G570=0,G570="0"),"",LEFT(G570,C562+1))</f>
        <v/>
      </c>
      <c r="I570" s="59"/>
      <c r="J570" s="142"/>
      <c r="K570" s="117" t="str">
        <f>IF(LEN(TRIM(L570))&gt;0,MAX(K13:K569)+1,"")</f>
        <v/>
      </c>
      <c r="L570" s="146"/>
      <c r="M570" s="142"/>
      <c r="N570" s="243"/>
      <c r="X570" s="3">
        <v>1</v>
      </c>
    </row>
    <row r="571" spans="2:24" ht="15.75">
      <c r="B571" s="286"/>
      <c r="C571" s="70"/>
      <c r="D571" s="59" t="str" cm="1">
        <f t="array" ref="D571">IF(ROW()=ROW(D560),C563,INDEX(E560:E573,ROW()-ROW(D560)))</f>
        <v/>
      </c>
      <c r="E571" s="114" t="str">
        <f>IF(OR(D571="",C562="",C562&lt;=0,F571=""),"",TRIM(MID(D571,LEN(F571)+1+IF(MID(D571,LEN(F571)+1,1)=" ",1,0),99999)))</f>
        <v/>
      </c>
      <c r="F571" s="59" t="str">
        <f>IF(OR(G571="",G571=0,G571="0"),"",IF(LEN(G571)&lt;=C562,G571,IF(LEN(SUBSTITUTE(H571," ",""))=C562+1,LEFT(G571,C562),LEFT(G571,FIND("§",SUBSTITUTE(H571," ","§",LEN(H571)-LEN(SUBSTITUTE(H571," ",""))))-1))))</f>
        <v/>
      </c>
      <c r="G571" s="59" t="str">
        <f t="shared" si="16"/>
        <v/>
      </c>
      <c r="H571" s="59" t="str">
        <f>IF(OR(G571="",G571=0,G571="0"),"",LEFT(G571,C562+1))</f>
        <v/>
      </c>
      <c r="I571" s="59"/>
      <c r="J571" s="142"/>
      <c r="K571" s="117" t="str">
        <f>IF(LEN(TRIM(L571))&gt;0,MAX(K13:K570)+1,"")</f>
        <v/>
      </c>
      <c r="L571" s="146"/>
      <c r="M571" s="142"/>
      <c r="N571" s="243"/>
      <c r="X571" s="3">
        <v>1</v>
      </c>
    </row>
    <row r="572" spans="2:24" ht="15.75">
      <c r="B572" s="286"/>
      <c r="C572" s="70"/>
      <c r="D572" s="59" t="str" cm="1">
        <f t="array" ref="D572">IF(ROW()=ROW(D560),C563,INDEX(E560:E573,ROW()-ROW(D560)))</f>
        <v/>
      </c>
      <c r="E572" s="114" t="str">
        <f>IF(OR(D572="",C562="",C562&lt;=0,F572=""),"",TRIM(MID(D572,LEN(F572)+1+IF(MID(D572,LEN(F572)+1,1)=" ",1,0),99999)))</f>
        <v/>
      </c>
      <c r="F572" s="59" t="str">
        <f>IF(OR(G572="",G572=0,G572="0"),"",IF(LEN(G572)&lt;=C562,G572,IF(LEN(SUBSTITUTE(H572," ",""))=C562+1,LEFT(G572,C562),LEFT(G572,FIND("§",SUBSTITUTE(H572," ","§",LEN(H572)-LEN(SUBSTITUTE(H572," ",""))))-1))))</f>
        <v/>
      </c>
      <c r="G572" s="59" t="str">
        <f t="shared" si="16"/>
        <v/>
      </c>
      <c r="H572" s="59" t="str">
        <f>IF(OR(G572="",G572=0,G572="0"),"",LEFT(G572,C562+1))</f>
        <v/>
      </c>
      <c r="I572" s="59"/>
      <c r="J572" s="142"/>
      <c r="K572" s="117" t="str">
        <f>IF(LEN(TRIM(L572))&gt;0,MAX(K13:K571)+1,"")</f>
        <v/>
      </c>
      <c r="L572" s="146"/>
      <c r="M572" s="142"/>
      <c r="N572" s="243"/>
      <c r="X572" s="3">
        <v>1</v>
      </c>
    </row>
    <row r="573" spans="2:24" ht="15.75">
      <c r="B573" s="286"/>
      <c r="C573" s="70"/>
      <c r="D573" s="59" t="str" cm="1">
        <f t="array" ref="D573">IF(ROW()=ROW(D560),C563,INDEX(E560:E573,ROW()-ROW(D560)))</f>
        <v/>
      </c>
      <c r="E573" s="114" t="str">
        <f>IF(OR(D573="",C562="",C562&lt;=0,F573=""),"",TRIM(MID(D573,LEN(F573)+1+IF(MID(D573,LEN(F573)+1,1)=" ",1,0),99999)))</f>
        <v/>
      </c>
      <c r="F573" s="59" t="str">
        <f>IF(OR(G573="",G573=0,G573="0"),"",IF(LEN(G573)&lt;=C562,G573,IF(LEN(SUBSTITUTE(H573," ",""))=C562+1,LEFT(G573,C562),LEFT(G573,FIND("§",SUBSTITUTE(H573," ","§",LEN(H573)-LEN(SUBSTITUTE(H573," ",""))))-1))))</f>
        <v/>
      </c>
      <c r="G573" s="59" t="str">
        <f t="shared" si="16"/>
        <v/>
      </c>
      <c r="H573" s="59" t="str">
        <f>IF(OR(G573="",G573=0,G573="0"),"",LEFT(G573,C562+1))</f>
        <v/>
      </c>
      <c r="I573" s="59"/>
      <c r="J573" s="142"/>
      <c r="K573" s="117" t="str">
        <f>IF(LEN(TRIM(L573))&gt;0,MAX(K13:K572)+1,"")</f>
        <v/>
      </c>
      <c r="L573" s="146"/>
      <c r="M573" s="142"/>
      <c r="N573" s="243"/>
      <c r="X573" s="3">
        <v>1</v>
      </c>
    </row>
    <row r="574" spans="2:24" ht="15.75">
      <c r="B574" s="286"/>
      <c r="C574" s="113" t="str">
        <f>IF(TRIM(SUBSTITUTE(J54,CHAR(160),""))="","",J54)</f>
        <v/>
      </c>
      <c r="D574" s="59" t="str" cm="1">
        <f t="array" ref="D574">IF(ROW()=ROW(D574),C577,INDEX(E574:E587,ROW()-ROW(D574)))</f>
        <v/>
      </c>
      <c r="E574" s="114" t="str">
        <f>IF(OR(D574="",C576="",C576&lt;=0,F574=""),"",TRIM(MID(D574,LEN(F574)+1+IF(MID(D574,LEN(F574)+1,1)=" ",1,0),99999)))</f>
        <v/>
      </c>
      <c r="F574" s="59" t="str">
        <f>IF(OR(G574="",G574=0,G574="0"),"",IF(LEN(G574)&lt;=C576,G574,IF(LEN(SUBSTITUTE(H574," ",""))=C576+1,LEFT(G574,C576),LEFT(G574,FIND("§",SUBSTITUTE(H574," ","§",LEN(H574)-LEN(SUBSTITUTE(H574," ",""))))-1))))</f>
        <v/>
      </c>
      <c r="G574" s="59" t="str">
        <f t="shared" si="16"/>
        <v/>
      </c>
      <c r="H574" s="59" t="str">
        <f>IF(OR(G574="",G574=0,G574="0"),"",LEFT(G574,C576+1))</f>
        <v/>
      </c>
      <c r="I574" s="59"/>
      <c r="J574" s="142"/>
      <c r="K574" s="117" t="str">
        <f>IF(LEN(TRIM(L574))&gt;0,MAX(K13:K573)+1,"")</f>
        <v/>
      </c>
      <c r="L574" s="146"/>
      <c r="M574" s="142"/>
      <c r="N574" s="243"/>
      <c r="X574" s="3">
        <v>1</v>
      </c>
    </row>
    <row r="575" spans="2:24" ht="15.75">
      <c r="B575" s="286"/>
      <c r="C575" s="70" t="str">
        <f>TRIM(SUBSTITUTE(SUBSTITUTE(SUBSTITUTE(SUBSTITUTE(SUBSTITUTE(SUBSTITUTE(SUBSTITUTE(SUBSTITUTE(SUBSTITUTE(CLEAN(IF(OR(LEFT(C574,1)="-",LEFT(C574,1)="="),MID(C574,2,99999),C574)),"—","-"),"–","-"),CHAR(160)," "),CHAR(9)," "),CHAR(13)," "),CHAR(10)," ")," "," ")," "," ")," "," "))</f>
        <v/>
      </c>
      <c r="D575" s="59" t="str" cm="1">
        <f t="array" ref="D575">IF(ROW()=ROW(D574),C577,INDEX(E574:E587,ROW()-ROW(D574)))</f>
        <v/>
      </c>
      <c r="E575" s="114" t="str">
        <f>IF(OR(D575="",C576="",C576&lt;=0,F575=""),"",TRIM(MID(D575,LEN(F575)+1+IF(MID(D575,LEN(F575)+1,1)=" ",1,0),99999)))</f>
        <v/>
      </c>
      <c r="F575" s="59" t="str">
        <f>IF(OR(G575="",G575=0,G575="0"),"",IF(LEN(G575)&lt;=C576,G575,IF(LEN(SUBSTITUTE(H575," ",""))=C576+1,LEFT(G575,C576),LEFT(G575,FIND("§",SUBSTITUTE(H575," ","§",LEN(H575)-LEN(SUBSTITUTE(H575," ",""))))-1))))</f>
        <v/>
      </c>
      <c r="G575" s="59" t="str">
        <f t="shared" si="16"/>
        <v/>
      </c>
      <c r="H575" s="59" t="str">
        <f>IF(OR(G575="",G575=0,G575="0"),"",LEFT(G575,C576+1))</f>
        <v/>
      </c>
      <c r="I575" s="59"/>
      <c r="J575" s="142"/>
      <c r="K575" s="117" t="str">
        <f>IF(LEN(TRIM(L575))&gt;0,MAX(K13:K574)+1,"")</f>
        <v/>
      </c>
      <c r="L575" s="146"/>
      <c r="M575" s="142"/>
      <c r="N575" s="243"/>
      <c r="X575" s="3">
        <v>1</v>
      </c>
    </row>
    <row r="576" spans="2:24" ht="15.75">
      <c r="B576" s="286"/>
      <c r="C576" s="121">
        <f>C11</f>
        <v>120</v>
      </c>
      <c r="D576" s="59" t="str" cm="1">
        <f t="array" ref="D576">IF(ROW()=ROW(D574),C577,INDEX(E574:E587,ROW()-ROW(D574)))</f>
        <v/>
      </c>
      <c r="E576" s="114" t="str">
        <f>IF(OR(D576="",C576="",C576&lt;=0,F576=""),"",TRIM(MID(D576,LEN(F576)+1+IF(MID(D576,LEN(F576)+1,1)=" ",1,0),99999)))</f>
        <v/>
      </c>
      <c r="F576" s="59" t="str">
        <f>IF(OR(G576="",G576=0,G576="0"),"",IF(LEN(G576)&lt;=C576,G576,IF(LEN(SUBSTITUTE(H576," ",""))=C576+1,LEFT(G576,C576),LEFT(G576,FIND("§",SUBSTITUTE(H576," ","§",LEN(H576)-LEN(SUBSTITUTE(H576," ",""))))-1))))</f>
        <v/>
      </c>
      <c r="G576" s="59" t="str">
        <f t="shared" si="16"/>
        <v/>
      </c>
      <c r="H576" s="59" t="str">
        <f>IF(OR(G576="",G576=0,G576="0"),"",LEFT(G576,C576+1))</f>
        <v/>
      </c>
      <c r="I576" s="59"/>
      <c r="J576" s="142"/>
      <c r="K576" s="117" t="str">
        <f>IF(LEN(TRIM(L576))&gt;0,MAX(K13:K575)+1,"")</f>
        <v/>
      </c>
      <c r="L576" s="146"/>
      <c r="M576" s="142"/>
      <c r="N576" s="243"/>
      <c r="X576" s="3">
        <v>1</v>
      </c>
    </row>
    <row r="577" spans="2:24" ht="15.75">
      <c r="B577" s="286"/>
      <c r="C577" s="70" t="str">
        <f>IF(UPPER(TRIM(C12))="X",C581,C575)</f>
        <v/>
      </c>
      <c r="D577" s="59" t="str" cm="1">
        <f t="array" ref="D577">IF(ROW()=ROW(D574),C577,INDEX(E574:E587,ROW()-ROW(D574)))</f>
        <v/>
      </c>
      <c r="E577" s="114" t="str">
        <f>IF(OR(D577="",C576="",C576&lt;=0,F577=""),"",TRIM(MID(D577,LEN(F577)+1+IF(MID(D577,LEN(F577)+1,1)=" ",1,0),99999)))</f>
        <v/>
      </c>
      <c r="F577" s="59" t="str">
        <f>IF(OR(G577="",G577=0,G577="0"),"",IF(LEN(G577)&lt;=C576,G577,IF(LEN(SUBSTITUTE(H577," ",""))=C576+1,LEFT(G577,C576),LEFT(G577,FIND("§",SUBSTITUTE(H577," ","§",LEN(H577)-LEN(SUBSTITUTE(H577," ",""))))-1))))</f>
        <v/>
      </c>
      <c r="G577" s="59" t="str">
        <f t="shared" si="16"/>
        <v/>
      </c>
      <c r="H577" s="59" t="str">
        <f>IF(OR(G577="",G577=0,G577="0"),"",LEFT(G577,C576+1))</f>
        <v/>
      </c>
      <c r="I577" s="59"/>
      <c r="J577" s="142"/>
      <c r="K577" s="117" t="str">
        <f>IF(LEN(TRIM(L577))&gt;0,MAX(K13:K576)+1,"")</f>
        <v/>
      </c>
      <c r="L577" s="146"/>
      <c r="M577" s="142"/>
      <c r="N577" s="243"/>
      <c r="X577" s="3">
        <v>1</v>
      </c>
    </row>
    <row r="578" spans="2:24" ht="15.75">
      <c r="B578" s="286"/>
      <c r="C578" s="123" t="str">
        <f>TRIM(SUBSTITUTE(SUBSTITUTE(SUBSTITUTE(SUBSTITUTE(SUBSTITUTE(SUBSTITUTE(SUBSTITUTE(SUBSTITUTE(SUBSTITUTE(SUBSTITUTE(C575,","," "),";"," "),":"," "),"!"," "),"?"," "),"…"," "),"»"," "),"«"," "),"/"," "),"."," "))</f>
        <v/>
      </c>
      <c r="D578" s="59" t="str" cm="1">
        <f t="array" ref="D578">IF(ROW()=ROW(D574),C577,INDEX(E574:E587,ROW()-ROW(D574)))</f>
        <v/>
      </c>
      <c r="E578" s="114" t="str">
        <f>IF(OR(D578="",C576="",C576&lt;=0,F578=""),"",TRIM(MID(D578,LEN(F578)+1+IF(MID(D578,LEN(F578)+1,1)=" ",1,0),99999)))</f>
        <v/>
      </c>
      <c r="F578" s="59" t="str">
        <f>IF(OR(G578="",G578=0,G578="0"),"",IF(LEN(G578)&lt;=C576,G578,IF(LEN(SUBSTITUTE(H578," ",""))=C576+1,LEFT(G578,C576),LEFT(G578,FIND("§",SUBSTITUTE(H578," ","§",LEN(H578)-LEN(SUBSTITUTE(H578," ",""))))-1))))</f>
        <v/>
      </c>
      <c r="G578" s="59" t="str">
        <f t="shared" si="16"/>
        <v/>
      </c>
      <c r="H578" s="59" t="str">
        <f>IF(OR(G578="",G578=0,G578="0"),"",LEFT(G578,C576+1))</f>
        <v/>
      </c>
      <c r="I578" s="59"/>
      <c r="J578" s="142"/>
      <c r="K578" s="117" t="str">
        <f>IF(LEN(TRIM(L578))&gt;0,MAX(K13:K577)+1,"")</f>
        <v/>
      </c>
      <c r="L578" s="146"/>
      <c r="M578" s="142"/>
      <c r="N578" s="243"/>
      <c r="X578" s="3">
        <v>1</v>
      </c>
    </row>
    <row r="579" spans="2:24" ht="15.75">
      <c r="B579" s="286"/>
      <c r="C579" s="59" t="str">
        <f>TRIM(SUBSTITUTE(SUBSTITUTE(SUBSTITUTE(SUBSTITUTE(SUBSTITUTE(SUBSTITUTE(SUBSTITUTE(SUBSTITUTE(C578,"("," "),")"," "),CHAR(34)," "),"-"," "),"_"," "),"&lt;"," "),"&gt;"," "),"="," "))</f>
        <v/>
      </c>
      <c r="D579" s="59" t="str" cm="1">
        <f t="array" ref="D579">IF(ROW()=ROW(D574),C577,INDEX(E574:E587,ROW()-ROW(D574)))</f>
        <v/>
      </c>
      <c r="E579" s="114" t="str">
        <f>IF(OR(D579="",C576="",C576&lt;=0,F579=""),"",TRIM(MID(D579,LEN(F579)+1+IF(MID(D579,LEN(F579)+1,1)=" ",1,0),99999)))</f>
        <v/>
      </c>
      <c r="F579" s="59" t="str">
        <f>IF(OR(G579="",G579=0,G579="0"),"",IF(LEN(G579)&lt;=C576,G579,IF(LEN(SUBSTITUTE(H579," ",""))=C576+1,LEFT(G579,C576),LEFT(G579,FIND("§",SUBSTITUTE(H579," ","§",LEN(H579)-LEN(SUBSTITUTE(H579," ",""))))-1))))</f>
        <v/>
      </c>
      <c r="G579" s="59" t="str">
        <f t="shared" si="16"/>
        <v/>
      </c>
      <c r="H579" s="59" t="str">
        <f>IF(OR(G579="",G579=0,G579="0"),"",LEFT(G579,C576+1))</f>
        <v/>
      </c>
      <c r="I579" s="59"/>
      <c r="J579" s="142"/>
      <c r="K579" s="117" t="str">
        <f>IF(LEN(TRIM(L579))&gt;0,MAX(K13:K578)+1,"")</f>
        <v/>
      </c>
      <c r="L579" s="146"/>
      <c r="M579" s="142"/>
      <c r="N579" s="243"/>
      <c r="X579" s="3">
        <v>1</v>
      </c>
    </row>
    <row r="580" spans="2:24" ht="15.75">
      <c r="B580" s="286"/>
      <c r="C580" s="70" t="str">
        <f>TRIM(SUBSTITUTE(SUBSTITUTE(SUBSTITUTE(SUBSTITUTE(C579,"►"," "),"▼"," "),"▲"," "),"◄"," "))</f>
        <v/>
      </c>
      <c r="D580" s="59" t="str" cm="1">
        <f t="array" ref="D580">IF(ROW()=ROW(D574),C577,INDEX(E574:E587,ROW()-ROW(D574)))</f>
        <v/>
      </c>
      <c r="E580" s="114" t="str">
        <f>IF(OR(D580="",C576="",C576&lt;=0,F580=""),"",TRIM(MID(D580,LEN(F580)+1+IF(MID(D580,LEN(F580)+1,1)=" ",1,0),99999)))</f>
        <v/>
      </c>
      <c r="F580" s="59" t="str">
        <f>IF(OR(G580="",G580=0,G580="0"),"",IF(LEN(G580)&lt;=C576,G580,IF(LEN(SUBSTITUTE(H580," ",""))=C576+1,LEFT(G580,C576),LEFT(G580,FIND("§",SUBSTITUTE(H580," ","§",LEN(H580)-LEN(SUBSTITUTE(H580," ",""))))-1))))</f>
        <v/>
      </c>
      <c r="G580" s="59" t="str">
        <f t="shared" si="16"/>
        <v/>
      </c>
      <c r="H580" s="59" t="str">
        <f>IF(OR(G580="",G580=0,G580="0"),"",LEFT(G580,C576+1))</f>
        <v/>
      </c>
      <c r="I580" s="59"/>
      <c r="J580" s="142"/>
      <c r="K580" s="117" t="str">
        <f>IF(LEN(TRIM(L580))&gt;0,MAX(K13:K579)+1,"")</f>
        <v/>
      </c>
      <c r="L580" s="146"/>
      <c r="M580" s="142"/>
      <c r="N580" s="243"/>
      <c r="X580" s="3">
        <v>1</v>
      </c>
    </row>
    <row r="581" spans="2:24" ht="15.75">
      <c r="B581" s="286"/>
      <c r="C581" s="70" t="str">
        <f>TRIM(SUBSTITUTE(SUBSTITUTE(C580,"“"," "),"”"," "))</f>
        <v/>
      </c>
      <c r="D581" s="59" t="str" cm="1">
        <f t="array" ref="D581">IF(ROW()=ROW(D574),C577,INDEX(E574:E587,ROW()-ROW(D574)))</f>
        <v/>
      </c>
      <c r="E581" s="114" t="str">
        <f>IF(OR(D581="",C576="",C576&lt;=0,F581=""),"",TRIM(MID(D581,LEN(F581)+1+IF(MID(D581,LEN(F581)+1,1)=" ",1,0),99999)))</f>
        <v/>
      </c>
      <c r="F581" s="59" t="str">
        <f>IF(OR(G581="",G581=0,G581="0"),"",IF(LEN(G581)&lt;=C576,G581,IF(LEN(SUBSTITUTE(H581," ",""))=C576+1,LEFT(G581,C576),LEFT(G581,FIND("§",SUBSTITUTE(H581," ","§",LEN(H581)-LEN(SUBSTITUTE(H581," ",""))))-1))))</f>
        <v/>
      </c>
      <c r="G581" s="59" t="str">
        <f t="shared" si="16"/>
        <v/>
      </c>
      <c r="H581" s="59" t="str">
        <f>IF(OR(G581="",G581=0,G581="0"),"",LEFT(G581,C576+1))</f>
        <v/>
      </c>
      <c r="I581" s="59"/>
      <c r="J581" s="142"/>
      <c r="K581" s="117" t="str">
        <f>IF(LEN(TRIM(L581))&gt;0,MAX(K13:K580)+1,"")</f>
        <v/>
      </c>
      <c r="L581" s="146"/>
      <c r="M581" s="142"/>
      <c r="N581" s="243"/>
      <c r="X581" s="3">
        <v>1</v>
      </c>
    </row>
    <row r="582" spans="2:24" ht="15.75">
      <c r="B582" s="286"/>
      <c r="C582" s="70"/>
      <c r="D582" s="59" t="str" cm="1">
        <f t="array" ref="D582">IF(ROW()=ROW(D574),C577,INDEX(E574:E587,ROW()-ROW(D574)))</f>
        <v/>
      </c>
      <c r="E582" s="114" t="str">
        <f>IF(OR(D582="",C576="",C576&lt;=0,F582=""),"",TRIM(MID(D582,LEN(F582)+1+IF(MID(D582,LEN(F582)+1,1)=" ",1,0),99999)))</f>
        <v/>
      </c>
      <c r="F582" s="59" t="str">
        <f>IF(OR(G582="",G582=0,G582="0"),"",IF(LEN(G582)&lt;=C576,G582,IF(LEN(SUBSTITUTE(H582," ",""))=C576+1,LEFT(G582,C576),LEFT(G582,FIND("§",SUBSTITUTE(H582," ","§",LEN(H582)-LEN(SUBSTITUTE(H582," ",""))))-1))))</f>
        <v/>
      </c>
      <c r="G582" s="59" t="str">
        <f t="shared" si="16"/>
        <v/>
      </c>
      <c r="H582" s="59" t="str">
        <f>IF(OR(G582="",G582=0,G582="0"),"",LEFT(G582,C576+1))</f>
        <v/>
      </c>
      <c r="I582" s="59"/>
      <c r="J582" s="142"/>
      <c r="K582" s="117" t="str">
        <f>IF(LEN(TRIM(L582))&gt;0,MAX(K13:K581)+1,"")</f>
        <v/>
      </c>
      <c r="L582" s="146"/>
      <c r="M582" s="142"/>
      <c r="N582" s="243"/>
      <c r="X582" s="3">
        <v>1</v>
      </c>
    </row>
    <row r="583" spans="2:24" ht="15.75">
      <c r="B583" s="286"/>
      <c r="C583" s="70"/>
      <c r="D583" s="59" t="str" cm="1">
        <f t="array" ref="D583">IF(ROW()=ROW(D574),C577,INDEX(E574:E587,ROW()-ROW(D574)))</f>
        <v/>
      </c>
      <c r="E583" s="114" t="str">
        <f>IF(OR(D583="",C576="",C576&lt;=0,F583=""),"",TRIM(MID(D583,LEN(F583)+1+IF(MID(D583,LEN(F583)+1,1)=" ",1,0),99999)))</f>
        <v/>
      </c>
      <c r="F583" s="59" t="str">
        <f>IF(OR(G583="",G583=0,G583="0"),"",IF(LEN(G583)&lt;=C576,G583,IF(LEN(SUBSTITUTE(H583," ",""))=C576+1,LEFT(G583,C576),LEFT(G583,FIND("§",SUBSTITUTE(H583," ","§",LEN(H583)-LEN(SUBSTITUTE(H583," ",""))))-1))))</f>
        <v/>
      </c>
      <c r="G583" s="59" t="str">
        <f t="shared" si="16"/>
        <v/>
      </c>
      <c r="H583" s="59" t="str">
        <f>IF(OR(G583="",G583=0,G583="0"),"",LEFT(G583,C576+1))</f>
        <v/>
      </c>
      <c r="I583" s="59"/>
      <c r="J583" s="142"/>
      <c r="K583" s="117" t="str">
        <f>IF(LEN(TRIM(L583))&gt;0,MAX(K13:K582)+1,"")</f>
        <v/>
      </c>
      <c r="L583" s="146"/>
      <c r="M583" s="142"/>
      <c r="N583" s="243"/>
      <c r="X583" s="3">
        <v>1</v>
      </c>
    </row>
    <row r="584" spans="2:24" ht="15.75">
      <c r="B584" s="286"/>
      <c r="C584" s="70"/>
      <c r="D584" s="59" t="str" cm="1">
        <f t="array" ref="D584">IF(ROW()=ROW(D574),C577,INDEX(E574:E587,ROW()-ROW(D574)))</f>
        <v/>
      </c>
      <c r="E584" s="114" t="str">
        <f>IF(OR(D584="",C576="",C576&lt;=0,F584=""),"",TRIM(MID(D584,LEN(F584)+1+IF(MID(D584,LEN(F584)+1,1)=" ",1,0),99999)))</f>
        <v/>
      </c>
      <c r="F584" s="59" t="str">
        <f>IF(OR(G584="",G584=0,G584="0"),"",IF(LEN(G584)&lt;=C576,G584,IF(LEN(SUBSTITUTE(H584," ",""))=C576+1,LEFT(G584,C576),LEFT(G584,FIND("§",SUBSTITUTE(H584," ","§",LEN(H584)-LEN(SUBSTITUTE(H584," ",""))))-1))))</f>
        <v/>
      </c>
      <c r="G584" s="59" t="str">
        <f t="shared" si="16"/>
        <v/>
      </c>
      <c r="H584" s="59" t="str">
        <f>IF(OR(G584="",G584=0,G584="0"),"",LEFT(G584,C576+1))</f>
        <v/>
      </c>
      <c r="I584" s="59"/>
      <c r="J584" s="142"/>
      <c r="K584" s="117" t="str">
        <f>IF(LEN(TRIM(L584))&gt;0,MAX(K13:K583)+1,"")</f>
        <v/>
      </c>
      <c r="L584" s="146"/>
      <c r="M584" s="142"/>
      <c r="N584" s="243"/>
      <c r="X584" s="3">
        <v>1</v>
      </c>
    </row>
    <row r="585" spans="2:24" ht="15.75">
      <c r="B585" s="286"/>
      <c r="C585" s="70"/>
      <c r="D585" s="59" t="str" cm="1">
        <f t="array" ref="D585">IF(ROW()=ROW(D574),C577,INDEX(E574:E587,ROW()-ROW(D574)))</f>
        <v/>
      </c>
      <c r="E585" s="114" t="str">
        <f>IF(OR(D585="",C576="",C576&lt;=0,F585=""),"",TRIM(MID(D585,LEN(F585)+1+IF(MID(D585,LEN(F585)+1,1)=" ",1,0),99999)))</f>
        <v/>
      </c>
      <c r="F585" s="59" t="str">
        <f>IF(OR(G585="",G585=0,G585="0"),"",IF(LEN(G585)&lt;=C576,G585,IF(LEN(SUBSTITUTE(H585," ",""))=C576+1,LEFT(G585,C576),LEFT(G585,FIND("§",SUBSTITUTE(H585," ","§",LEN(H585)-LEN(SUBSTITUTE(H585," ",""))))-1))))</f>
        <v/>
      </c>
      <c r="G585" s="59" t="str">
        <f t="shared" si="16"/>
        <v/>
      </c>
      <c r="H585" s="59" t="str">
        <f>IF(OR(G585="",G585=0,G585="0"),"",LEFT(G585,C576+1))</f>
        <v/>
      </c>
      <c r="I585" s="59"/>
      <c r="J585" s="142"/>
      <c r="K585" s="117" t="str">
        <f>IF(LEN(TRIM(L585))&gt;0,MAX(K13:K584)+1,"")</f>
        <v/>
      </c>
      <c r="L585" s="146"/>
      <c r="M585" s="142"/>
      <c r="N585" s="243"/>
      <c r="X585" s="3">
        <v>1</v>
      </c>
    </row>
    <row r="586" spans="2:24" ht="15.75">
      <c r="B586" s="286"/>
      <c r="C586" s="70"/>
      <c r="D586" s="59" t="str" cm="1">
        <f t="array" ref="D586">IF(ROW()=ROW(D574),C577,INDEX(E574:E587,ROW()-ROW(D574)))</f>
        <v/>
      </c>
      <c r="E586" s="114" t="str">
        <f>IF(OR(D586="",C576="",C576&lt;=0,F586=""),"",TRIM(MID(D586,LEN(F586)+1+IF(MID(D586,LEN(F586)+1,1)=" ",1,0),99999)))</f>
        <v/>
      </c>
      <c r="F586" s="59" t="str">
        <f>IF(OR(G586="",G586=0,G586="0"),"",IF(LEN(G586)&lt;=C576,G586,IF(LEN(SUBSTITUTE(H586," ",""))=C576+1,LEFT(G586,C576),LEFT(G586,FIND("§",SUBSTITUTE(H586," ","§",LEN(H586)-LEN(SUBSTITUTE(H586," ",""))))-1))))</f>
        <v/>
      </c>
      <c r="G586" s="59" t="str">
        <f t="shared" si="16"/>
        <v/>
      </c>
      <c r="H586" s="59" t="str">
        <f>IF(OR(G586="",G586=0,G586="0"),"",LEFT(G586,C576+1))</f>
        <v/>
      </c>
      <c r="I586" s="59"/>
      <c r="J586" s="142"/>
      <c r="K586" s="117" t="str">
        <f>IF(LEN(TRIM(L586))&gt;0,MAX(K13:K585)+1,"")</f>
        <v/>
      </c>
      <c r="L586" s="146"/>
      <c r="M586" s="142"/>
      <c r="N586" s="243"/>
      <c r="X586" s="3">
        <v>1</v>
      </c>
    </row>
    <row r="587" spans="2:24" ht="15.75">
      <c r="B587" s="286"/>
      <c r="C587" s="70"/>
      <c r="D587" s="59" t="str" cm="1">
        <f t="array" ref="D587">IF(ROW()=ROW(D574),C577,INDEX(E574:E587,ROW()-ROW(D574)))</f>
        <v/>
      </c>
      <c r="E587" s="114" t="str">
        <f>IF(OR(D587="",C576="",C576&lt;=0,F587=""),"",TRIM(MID(D587,LEN(F587)+1+IF(MID(D587,LEN(F587)+1,1)=" ",1,0),99999)))</f>
        <v/>
      </c>
      <c r="F587" s="59" t="str">
        <f>IF(OR(G587="",G587=0,G587="0"),"",IF(LEN(G587)&lt;=C576,G587,IF(LEN(SUBSTITUTE(H587," ",""))=C576+1,LEFT(G587,C576),LEFT(G587,FIND("§",SUBSTITUTE(H587," ","§",LEN(H587)-LEN(SUBSTITUTE(H587," ",""))))-1))))</f>
        <v/>
      </c>
      <c r="G587" s="59" t="str">
        <f t="shared" si="16"/>
        <v/>
      </c>
      <c r="H587" s="59" t="str">
        <f>IF(OR(G587="",G587=0,G587="0"),"",LEFT(G587,C576+1))</f>
        <v/>
      </c>
      <c r="I587" s="59"/>
      <c r="J587" s="142"/>
      <c r="K587" s="117" t="str">
        <f>IF(LEN(TRIM(L587))&gt;0,MAX(K13:K586)+1,"")</f>
        <v/>
      </c>
      <c r="L587" s="146"/>
      <c r="M587" s="142"/>
      <c r="N587" s="243"/>
      <c r="X587" s="3">
        <v>1</v>
      </c>
    </row>
    <row r="588" spans="2:24" ht="15.75">
      <c r="B588" s="286"/>
      <c r="C588" s="113" t="str">
        <f>IF(TRIM(SUBSTITUTE(J55,CHAR(160),""))="","",J55)</f>
        <v/>
      </c>
      <c r="D588" s="59" t="str" cm="1">
        <f t="array" ref="D588">IF(ROW()=ROW(D588),C591,INDEX(E588:E601,ROW()-ROW(D588)))</f>
        <v/>
      </c>
      <c r="E588" s="114" t="str">
        <f>IF(OR(D588="",C590="",C590&lt;=0,F588=""),"",TRIM(MID(D588,LEN(F588)+1+IF(MID(D588,LEN(F588)+1,1)=" ",1,0),99999)))</f>
        <v/>
      </c>
      <c r="F588" s="59" t="str">
        <f>IF(OR(G588="",G588=0,G588="0"),"",IF(LEN(G588)&lt;=C590,G588,IF(LEN(SUBSTITUTE(H588," ",""))=C590+1,LEFT(G588,C590),LEFT(G588,FIND("§",SUBSTITUTE(H588," ","§",LEN(H588)-LEN(SUBSTITUTE(H588," ",""))))-1))))</f>
        <v/>
      </c>
      <c r="G588" s="59" t="str">
        <f t="shared" si="16"/>
        <v/>
      </c>
      <c r="H588" s="59" t="str">
        <f>IF(OR(G588="",G588=0,G588="0"),"",LEFT(G588,C590+1))</f>
        <v/>
      </c>
      <c r="I588" s="59"/>
      <c r="J588" s="142"/>
      <c r="K588" s="117" t="str">
        <f>IF(LEN(TRIM(L588))&gt;0,MAX(K13:K587)+1,"")</f>
        <v/>
      </c>
      <c r="L588" s="146"/>
      <c r="M588" s="142"/>
      <c r="N588" s="243"/>
      <c r="X588" s="3">
        <v>1</v>
      </c>
    </row>
    <row r="589" spans="2:24" ht="15.75">
      <c r="B589" s="286"/>
      <c r="C589" s="70" t="str">
        <f>TRIM(SUBSTITUTE(SUBSTITUTE(SUBSTITUTE(SUBSTITUTE(SUBSTITUTE(SUBSTITUTE(SUBSTITUTE(SUBSTITUTE(SUBSTITUTE(CLEAN(IF(OR(LEFT(C588,1)="-",LEFT(C588,1)="="),MID(C588,2,99999),C588)),"—","-"),"–","-"),CHAR(160)," "),CHAR(9)," "),CHAR(13)," "),CHAR(10)," ")," "," ")," "," ")," "," "))</f>
        <v/>
      </c>
      <c r="D589" s="59" t="str" cm="1">
        <f t="array" ref="D589">IF(ROW()=ROW(D588),C591,INDEX(E588:E601,ROW()-ROW(D588)))</f>
        <v/>
      </c>
      <c r="E589" s="114" t="str">
        <f>IF(OR(D589="",C590="",C590&lt;=0,F589=""),"",TRIM(MID(D589,LEN(F589)+1+IF(MID(D589,LEN(F589)+1,1)=" ",1,0),99999)))</f>
        <v/>
      </c>
      <c r="F589" s="59" t="str">
        <f>IF(OR(G589="",G589=0,G589="0"),"",IF(LEN(G589)&lt;=C590,G589,IF(LEN(SUBSTITUTE(H589," ",""))=C590+1,LEFT(G589,C590),LEFT(G589,FIND("§",SUBSTITUTE(H589," ","§",LEN(H589)-LEN(SUBSTITUTE(H589," ",""))))-1))))</f>
        <v/>
      </c>
      <c r="G589" s="59" t="str">
        <f t="shared" si="16"/>
        <v/>
      </c>
      <c r="H589" s="59" t="str">
        <f>IF(OR(G589="",G589=0,G589="0"),"",LEFT(G589,C590+1))</f>
        <v/>
      </c>
      <c r="I589" s="59"/>
      <c r="J589" s="142"/>
      <c r="K589" s="117" t="str">
        <f>IF(LEN(TRIM(L589))&gt;0,MAX(K13:K588)+1,"")</f>
        <v/>
      </c>
      <c r="L589" s="146"/>
      <c r="M589" s="142"/>
      <c r="N589" s="243"/>
      <c r="X589" s="3">
        <v>1</v>
      </c>
    </row>
    <row r="590" spans="2:24" ht="15.75">
      <c r="B590" s="286"/>
      <c r="C590" s="121">
        <f>C11</f>
        <v>120</v>
      </c>
      <c r="D590" s="59" t="str" cm="1">
        <f t="array" ref="D590">IF(ROW()=ROW(D588),C591,INDEX(E588:E601,ROW()-ROW(D588)))</f>
        <v/>
      </c>
      <c r="E590" s="114" t="str">
        <f>IF(OR(D590="",C590="",C590&lt;=0,F590=""),"",TRIM(MID(D590,LEN(F590)+1+IF(MID(D590,LEN(F590)+1,1)=" ",1,0),99999)))</f>
        <v/>
      </c>
      <c r="F590" s="59" t="str">
        <f>IF(OR(G590="",G590=0,G590="0"),"",IF(LEN(G590)&lt;=C590,G590,IF(LEN(SUBSTITUTE(H590," ",""))=C590+1,LEFT(G590,C590),LEFT(G590,FIND("§",SUBSTITUTE(H590," ","§",LEN(H590)-LEN(SUBSTITUTE(H590," ",""))))-1))))</f>
        <v/>
      </c>
      <c r="G590" s="59" t="str">
        <f t="shared" ref="G590:G643" si="17">IF(OR(D590="",D590=0),"",TRIM(SUBSTITUTE(SUBSTITUTE(D590,CHAR(160)," "),CHAR(10)," ")))</f>
        <v/>
      </c>
      <c r="H590" s="59" t="str">
        <f>IF(OR(G590="",G590=0,G590="0"),"",LEFT(G590,C590+1))</f>
        <v/>
      </c>
      <c r="I590" s="59"/>
      <c r="J590" s="142"/>
      <c r="K590" s="117" t="str">
        <f>IF(LEN(TRIM(L590))&gt;0,MAX(K13:K589)+1,"")</f>
        <v/>
      </c>
      <c r="L590" s="146"/>
      <c r="M590" s="142"/>
      <c r="N590" s="243"/>
      <c r="X590" s="3">
        <v>1</v>
      </c>
    </row>
    <row r="591" spans="2:24" ht="15.75">
      <c r="B591" s="286"/>
      <c r="C591" s="70" t="str">
        <f>IF(UPPER(TRIM(C12))="X",C595,C589)</f>
        <v/>
      </c>
      <c r="D591" s="59" t="str" cm="1">
        <f t="array" ref="D591">IF(ROW()=ROW(D588),C591,INDEX(E588:E601,ROW()-ROW(D588)))</f>
        <v/>
      </c>
      <c r="E591" s="114" t="str">
        <f>IF(OR(D591="",C590="",C590&lt;=0,F591=""),"",TRIM(MID(D591,LEN(F591)+1+IF(MID(D591,LEN(F591)+1,1)=" ",1,0),99999)))</f>
        <v/>
      </c>
      <c r="F591" s="59" t="str">
        <f>IF(OR(G591="",G591=0,G591="0"),"",IF(LEN(G591)&lt;=C590,G591,IF(LEN(SUBSTITUTE(H591," ",""))=C590+1,LEFT(G591,C590),LEFT(G591,FIND("§",SUBSTITUTE(H591," ","§",LEN(H591)-LEN(SUBSTITUTE(H591," ",""))))-1))))</f>
        <v/>
      </c>
      <c r="G591" s="59" t="str">
        <f t="shared" si="17"/>
        <v/>
      </c>
      <c r="H591" s="59" t="str">
        <f>IF(OR(G591="",G591=0,G591="0"),"",LEFT(G591,C590+1))</f>
        <v/>
      </c>
      <c r="I591" s="59"/>
      <c r="J591" s="142"/>
      <c r="K591" s="117" t="str">
        <f>IF(LEN(TRIM(L591))&gt;0,MAX(K13:K590)+1,"")</f>
        <v/>
      </c>
      <c r="L591" s="146"/>
      <c r="M591" s="142"/>
      <c r="N591" s="243"/>
      <c r="X591" s="3">
        <v>1</v>
      </c>
    </row>
    <row r="592" spans="2:24" ht="15.75">
      <c r="B592" s="286"/>
      <c r="C592" s="123" t="str">
        <f>TRIM(SUBSTITUTE(SUBSTITUTE(SUBSTITUTE(SUBSTITUTE(SUBSTITUTE(SUBSTITUTE(SUBSTITUTE(SUBSTITUTE(SUBSTITUTE(SUBSTITUTE(C589,","," "),";"," "),":"," "),"!"," "),"?"," "),"…"," "),"»"," "),"«"," "),"/"," "),"."," "))</f>
        <v/>
      </c>
      <c r="D592" s="59" t="str" cm="1">
        <f t="array" ref="D592">IF(ROW()=ROW(D588),C591,INDEX(E588:E601,ROW()-ROW(D588)))</f>
        <v/>
      </c>
      <c r="E592" s="114" t="str">
        <f>IF(OR(D592="",C590="",C590&lt;=0,F592=""),"",TRIM(MID(D592,LEN(F592)+1+IF(MID(D592,LEN(F592)+1,1)=" ",1,0),99999)))</f>
        <v/>
      </c>
      <c r="F592" s="59" t="str">
        <f>IF(OR(G592="",G592=0,G592="0"),"",IF(LEN(G592)&lt;=C590,G592,IF(LEN(SUBSTITUTE(H592," ",""))=C590+1,LEFT(G592,C590),LEFT(G592,FIND("§",SUBSTITUTE(H592," ","§",LEN(H592)-LEN(SUBSTITUTE(H592," ",""))))-1))))</f>
        <v/>
      </c>
      <c r="G592" s="59" t="str">
        <f t="shared" si="17"/>
        <v/>
      </c>
      <c r="H592" s="59" t="str">
        <f>IF(OR(G592="",G592=0,G592="0"),"",LEFT(G592,C590+1))</f>
        <v/>
      </c>
      <c r="I592" s="59"/>
      <c r="J592" s="142"/>
      <c r="K592" s="117" t="str">
        <f>IF(LEN(TRIM(L592))&gt;0,MAX(K13:K591)+1,"")</f>
        <v/>
      </c>
      <c r="L592" s="146"/>
      <c r="M592" s="142"/>
      <c r="N592" s="243"/>
      <c r="X592" s="3">
        <v>1</v>
      </c>
    </row>
    <row r="593" spans="2:24" ht="15.75">
      <c r="B593" s="286"/>
      <c r="C593" s="59" t="str">
        <f>TRIM(SUBSTITUTE(SUBSTITUTE(SUBSTITUTE(SUBSTITUTE(SUBSTITUTE(SUBSTITUTE(SUBSTITUTE(SUBSTITUTE(C592,"("," "),")"," "),CHAR(34)," "),"-"," "),"_"," "),"&lt;"," "),"&gt;"," "),"="," "))</f>
        <v/>
      </c>
      <c r="D593" s="59" t="str" cm="1">
        <f t="array" ref="D593">IF(ROW()=ROW(D588),C591,INDEX(E588:E601,ROW()-ROW(D588)))</f>
        <v/>
      </c>
      <c r="E593" s="114" t="str">
        <f>IF(OR(D593="",C590="",C590&lt;=0,F593=""),"",TRIM(MID(D593,LEN(F593)+1+IF(MID(D593,LEN(F593)+1,1)=" ",1,0),99999)))</f>
        <v/>
      </c>
      <c r="F593" s="59" t="str">
        <f>IF(OR(G593="",G593=0,G593="0"),"",IF(LEN(G593)&lt;=C590,G593,IF(LEN(SUBSTITUTE(H593," ",""))=C590+1,LEFT(G593,C590),LEFT(G593,FIND("§",SUBSTITUTE(H593," ","§",LEN(H593)-LEN(SUBSTITUTE(H593," ",""))))-1))))</f>
        <v/>
      </c>
      <c r="G593" s="59" t="str">
        <f t="shared" si="17"/>
        <v/>
      </c>
      <c r="H593" s="59" t="str">
        <f>IF(OR(G593="",G593=0,G593="0"),"",LEFT(G593,C590+1))</f>
        <v/>
      </c>
      <c r="I593" s="59"/>
      <c r="J593" s="142"/>
      <c r="K593" s="117" t="str">
        <f>IF(LEN(TRIM(L593))&gt;0,MAX(K13:K592)+1,"")</f>
        <v/>
      </c>
      <c r="L593" s="146"/>
      <c r="M593" s="142"/>
      <c r="N593" s="243"/>
      <c r="X593" s="3">
        <v>1</v>
      </c>
    </row>
    <row r="594" spans="2:24" ht="15.75">
      <c r="B594" s="286"/>
      <c r="C594" s="70" t="str">
        <f>TRIM(SUBSTITUTE(SUBSTITUTE(SUBSTITUTE(SUBSTITUTE(C593,"►"," "),"▼"," "),"▲"," "),"◄"," "))</f>
        <v/>
      </c>
      <c r="D594" s="59" t="str" cm="1">
        <f t="array" ref="D594">IF(ROW()=ROW(D588),C591,INDEX(E588:E601,ROW()-ROW(D588)))</f>
        <v/>
      </c>
      <c r="E594" s="114" t="str">
        <f>IF(OR(D594="",C590="",C590&lt;=0,F594=""),"",TRIM(MID(D594,LEN(F594)+1+IF(MID(D594,LEN(F594)+1,1)=" ",1,0),99999)))</f>
        <v/>
      </c>
      <c r="F594" s="59" t="str">
        <f>IF(OR(G594="",G594=0,G594="0"),"",IF(LEN(G594)&lt;=C590,G594,IF(LEN(SUBSTITUTE(H594," ",""))=C590+1,LEFT(G594,C590),LEFT(G594,FIND("§",SUBSTITUTE(H594," ","§",LEN(H594)-LEN(SUBSTITUTE(H594," ",""))))-1))))</f>
        <v/>
      </c>
      <c r="G594" s="59" t="str">
        <f t="shared" si="17"/>
        <v/>
      </c>
      <c r="H594" s="59" t="str">
        <f>IF(OR(G594="",G594=0,G594="0"),"",LEFT(G594,C590+1))</f>
        <v/>
      </c>
      <c r="I594" s="59"/>
      <c r="J594" s="142"/>
      <c r="K594" s="117" t="str">
        <f>IF(LEN(TRIM(L594))&gt;0,MAX(K13:K593)+1,"")</f>
        <v/>
      </c>
      <c r="L594" s="146"/>
      <c r="M594" s="142"/>
      <c r="N594" s="243"/>
      <c r="X594" s="3">
        <v>1</v>
      </c>
    </row>
    <row r="595" spans="2:24" ht="15.75">
      <c r="B595" s="286"/>
      <c r="C595" s="70" t="str">
        <f>TRIM(SUBSTITUTE(SUBSTITUTE(C594,"“"," "),"”"," "))</f>
        <v/>
      </c>
      <c r="D595" s="59" t="str" cm="1">
        <f t="array" ref="D595">IF(ROW()=ROW(D588),C591,INDEX(E588:E601,ROW()-ROW(D588)))</f>
        <v/>
      </c>
      <c r="E595" s="114" t="str">
        <f>IF(OR(D595="",C590="",C590&lt;=0,F595=""),"",TRIM(MID(D595,LEN(F595)+1+IF(MID(D595,LEN(F595)+1,1)=" ",1,0),99999)))</f>
        <v/>
      </c>
      <c r="F595" s="59" t="str">
        <f>IF(OR(G595="",G595=0,G595="0"),"",IF(LEN(G595)&lt;=C590,G595,IF(LEN(SUBSTITUTE(H595," ",""))=C590+1,LEFT(G595,C590),LEFT(G595,FIND("§",SUBSTITUTE(H595," ","§",LEN(H595)-LEN(SUBSTITUTE(H595," ",""))))-1))))</f>
        <v/>
      </c>
      <c r="G595" s="59" t="str">
        <f t="shared" si="17"/>
        <v/>
      </c>
      <c r="H595" s="59" t="str">
        <f>IF(OR(G595="",G595=0,G595="0"),"",LEFT(G595,C590+1))</f>
        <v/>
      </c>
      <c r="I595" s="59"/>
      <c r="J595" s="142"/>
      <c r="K595" s="117" t="str">
        <f>IF(LEN(TRIM(L595))&gt;0,MAX(K13:K594)+1,"")</f>
        <v/>
      </c>
      <c r="L595" s="146"/>
      <c r="M595" s="142"/>
      <c r="N595" s="243"/>
      <c r="X595" s="3">
        <v>1</v>
      </c>
    </row>
    <row r="596" spans="2:24" ht="15.75">
      <c r="B596" s="286"/>
      <c r="C596" s="70"/>
      <c r="D596" s="59" t="str" cm="1">
        <f t="array" ref="D596">IF(ROW()=ROW(D588),C591,INDEX(E588:E601,ROW()-ROW(D588)))</f>
        <v/>
      </c>
      <c r="E596" s="114" t="str">
        <f>IF(OR(D596="",C590="",C590&lt;=0,F596=""),"",TRIM(MID(D596,LEN(F596)+1+IF(MID(D596,LEN(F596)+1,1)=" ",1,0),99999)))</f>
        <v/>
      </c>
      <c r="F596" s="59" t="str">
        <f>IF(OR(G596="",G596=0,G596="0"),"",IF(LEN(G596)&lt;=C590,G596,IF(LEN(SUBSTITUTE(H596," ",""))=C590+1,LEFT(G596,C590),LEFT(G596,FIND("§",SUBSTITUTE(H596," ","§",LEN(H596)-LEN(SUBSTITUTE(H596," ",""))))-1))))</f>
        <v/>
      </c>
      <c r="G596" s="59" t="str">
        <f t="shared" si="17"/>
        <v/>
      </c>
      <c r="H596" s="59" t="str">
        <f>IF(OR(G596="",G596=0,G596="0"),"",LEFT(G596,C590+1))</f>
        <v/>
      </c>
      <c r="I596" s="59"/>
      <c r="J596" s="142"/>
      <c r="K596" s="117" t="str">
        <f>IF(LEN(TRIM(L596))&gt;0,MAX(K13:K595)+1,"")</f>
        <v/>
      </c>
      <c r="L596" s="146"/>
      <c r="M596" s="142"/>
      <c r="N596" s="243"/>
      <c r="X596" s="3">
        <v>1</v>
      </c>
    </row>
    <row r="597" spans="2:24" ht="15.75">
      <c r="B597" s="286"/>
      <c r="C597" s="70"/>
      <c r="D597" s="59" t="str" cm="1">
        <f t="array" ref="D597">IF(ROW()=ROW(D588),C591,INDEX(E588:E601,ROW()-ROW(D588)))</f>
        <v/>
      </c>
      <c r="E597" s="114" t="str">
        <f>IF(OR(D597="",C590="",C590&lt;=0,F597=""),"",TRIM(MID(D597,LEN(F597)+1+IF(MID(D597,LEN(F597)+1,1)=" ",1,0),99999)))</f>
        <v/>
      </c>
      <c r="F597" s="59" t="str">
        <f>IF(OR(G597="",G597=0,G597="0"),"",IF(LEN(G597)&lt;=C590,G597,IF(LEN(SUBSTITUTE(H597," ",""))=C590+1,LEFT(G597,C590),LEFT(G597,FIND("§",SUBSTITUTE(H597," ","§",LEN(H597)-LEN(SUBSTITUTE(H597," ",""))))-1))))</f>
        <v/>
      </c>
      <c r="G597" s="59" t="str">
        <f t="shared" si="17"/>
        <v/>
      </c>
      <c r="H597" s="59" t="str">
        <f>IF(OR(G597="",G597=0,G597="0"),"",LEFT(G597,C590+1))</f>
        <v/>
      </c>
      <c r="I597" s="59"/>
      <c r="J597" s="142"/>
      <c r="K597" s="117" t="str">
        <f>IF(LEN(TRIM(L597))&gt;0,MAX(K13:K596)+1,"")</f>
        <v/>
      </c>
      <c r="L597" s="146"/>
      <c r="M597" s="142"/>
      <c r="N597" s="243"/>
      <c r="X597" s="3">
        <v>1</v>
      </c>
    </row>
    <row r="598" spans="2:24" ht="15.75">
      <c r="B598" s="286"/>
      <c r="C598" s="70"/>
      <c r="D598" s="59" t="str" cm="1">
        <f t="array" ref="D598">IF(ROW()=ROW(D588),C591,INDEX(E588:E601,ROW()-ROW(D588)))</f>
        <v/>
      </c>
      <c r="E598" s="114" t="str">
        <f>IF(OR(D598="",C590="",C590&lt;=0,F598=""),"",TRIM(MID(D598,LEN(F598)+1+IF(MID(D598,LEN(F598)+1,1)=" ",1,0),99999)))</f>
        <v/>
      </c>
      <c r="F598" s="59" t="str">
        <f>IF(OR(G598="",G598=0,G598="0"),"",IF(LEN(G598)&lt;=C590,G598,IF(LEN(SUBSTITUTE(H598," ",""))=C590+1,LEFT(G598,C590),LEFT(G598,FIND("§",SUBSTITUTE(H598," ","§",LEN(H598)-LEN(SUBSTITUTE(H598," ",""))))-1))))</f>
        <v/>
      </c>
      <c r="G598" s="59" t="str">
        <f t="shared" si="17"/>
        <v/>
      </c>
      <c r="H598" s="59" t="str">
        <f>IF(OR(G598="",G598=0,G598="0"),"",LEFT(G598,C590+1))</f>
        <v/>
      </c>
      <c r="I598" s="59"/>
      <c r="J598" s="142"/>
      <c r="K598" s="117" t="str">
        <f>IF(LEN(TRIM(L598))&gt;0,MAX(K13:K597)+1,"")</f>
        <v/>
      </c>
      <c r="L598" s="146"/>
      <c r="M598" s="142"/>
      <c r="N598" s="243"/>
      <c r="X598" s="3">
        <v>1</v>
      </c>
    </row>
    <row r="599" spans="2:24" ht="15.75">
      <c r="B599" s="286"/>
      <c r="C599" s="70"/>
      <c r="D599" s="59" t="str" cm="1">
        <f t="array" ref="D599">IF(ROW()=ROW(D588),C591,INDEX(E588:E601,ROW()-ROW(D588)))</f>
        <v/>
      </c>
      <c r="E599" s="114" t="str">
        <f>IF(OR(D599="",C590="",C590&lt;=0,F599=""),"",TRIM(MID(D599,LEN(F599)+1+IF(MID(D599,LEN(F599)+1,1)=" ",1,0),99999)))</f>
        <v/>
      </c>
      <c r="F599" s="59" t="str">
        <f>IF(OR(G599="",G599=0,G599="0"),"",IF(LEN(G599)&lt;=C590,G599,IF(LEN(SUBSTITUTE(H599," ",""))=C590+1,LEFT(G599,C590),LEFT(G599,FIND("§",SUBSTITUTE(H599," ","§",LEN(H599)-LEN(SUBSTITUTE(H599," ",""))))-1))))</f>
        <v/>
      </c>
      <c r="G599" s="59" t="str">
        <f t="shared" si="17"/>
        <v/>
      </c>
      <c r="H599" s="59" t="str">
        <f>IF(OR(G599="",G599=0,G599="0"),"",LEFT(G599,C590+1))</f>
        <v/>
      </c>
      <c r="I599" s="59"/>
      <c r="J599" s="142"/>
      <c r="K599" s="117" t="str">
        <f>IF(LEN(TRIM(L599))&gt;0,MAX(K13:K598)+1,"")</f>
        <v/>
      </c>
      <c r="L599" s="146"/>
      <c r="M599" s="142"/>
      <c r="N599" s="243"/>
      <c r="X599" s="3">
        <v>1</v>
      </c>
    </row>
    <row r="600" spans="2:24" ht="15.75">
      <c r="B600" s="286"/>
      <c r="C600" s="70"/>
      <c r="D600" s="59" t="str" cm="1">
        <f t="array" ref="D600">IF(ROW()=ROW(D588),C591,INDEX(E588:E601,ROW()-ROW(D588)))</f>
        <v/>
      </c>
      <c r="E600" s="114" t="str">
        <f>IF(OR(D600="",C590="",C590&lt;=0,F600=""),"",TRIM(MID(D600,LEN(F600)+1+IF(MID(D600,LEN(F600)+1,1)=" ",1,0),99999)))</f>
        <v/>
      </c>
      <c r="F600" s="59" t="str">
        <f>IF(OR(G600="",G600=0,G600="0"),"",IF(LEN(G600)&lt;=C590,G600,IF(LEN(SUBSTITUTE(H600," ",""))=C590+1,LEFT(G600,C590),LEFT(G600,FIND("§",SUBSTITUTE(H600," ","§",LEN(H600)-LEN(SUBSTITUTE(H600," ",""))))-1))))</f>
        <v/>
      </c>
      <c r="G600" s="59" t="str">
        <f t="shared" si="17"/>
        <v/>
      </c>
      <c r="H600" s="59" t="str">
        <f>IF(OR(G600="",G600=0,G600="0"),"",LEFT(G600,C590+1))</f>
        <v/>
      </c>
      <c r="I600" s="59"/>
      <c r="J600" s="142"/>
      <c r="K600" s="117" t="str">
        <f>IF(LEN(TRIM(L600))&gt;0,MAX(K13:K599)+1,"")</f>
        <v/>
      </c>
      <c r="L600" s="146"/>
      <c r="M600" s="142"/>
      <c r="N600" s="243"/>
      <c r="X600" s="3">
        <v>1</v>
      </c>
    </row>
    <row r="601" spans="2:24" ht="15.75">
      <c r="B601" s="286"/>
      <c r="C601" s="70"/>
      <c r="D601" s="59" t="str" cm="1">
        <f t="array" ref="D601">IF(ROW()=ROW(D588),C591,INDEX(E588:E601,ROW()-ROW(D588)))</f>
        <v/>
      </c>
      <c r="E601" s="114" t="str">
        <f>IF(OR(D601="",C590="",C590&lt;=0,F601=""),"",TRIM(MID(D601,LEN(F601)+1+IF(MID(D601,LEN(F601)+1,1)=" ",1,0),99999)))</f>
        <v/>
      </c>
      <c r="F601" s="59" t="str">
        <f>IF(OR(G601="",G601=0,G601="0"),"",IF(LEN(G601)&lt;=C590,G601,IF(LEN(SUBSTITUTE(H601," ",""))=C590+1,LEFT(G601,C590),LEFT(G601,FIND("§",SUBSTITUTE(H601," ","§",LEN(H601)-LEN(SUBSTITUTE(H601," ",""))))-1))))</f>
        <v/>
      </c>
      <c r="G601" s="59" t="str">
        <f t="shared" si="17"/>
        <v/>
      </c>
      <c r="H601" s="59" t="str">
        <f>IF(OR(G601="",G601=0,G601="0"),"",LEFT(G601,C590+1))</f>
        <v/>
      </c>
      <c r="I601" s="59"/>
      <c r="J601" s="142"/>
      <c r="K601" s="117" t="str">
        <f>IF(LEN(TRIM(L601))&gt;0,MAX(K13:K600)+1,"")</f>
        <v/>
      </c>
      <c r="L601" s="146"/>
      <c r="M601" s="142"/>
      <c r="N601" s="243"/>
      <c r="X601" s="3">
        <v>1</v>
      </c>
    </row>
    <row r="602" spans="2:24" ht="15.75">
      <c r="B602" s="286"/>
      <c r="C602" s="113" t="str">
        <f>IF(TRIM(SUBSTITUTE(J56,CHAR(160),""))="","",J56)</f>
        <v/>
      </c>
      <c r="D602" s="59" t="str" cm="1">
        <f t="array" ref="D602">IF(ROW()=ROW(D602),C605,INDEX(E602:E615,ROW()-ROW(D602)))</f>
        <v/>
      </c>
      <c r="E602" s="114" t="str">
        <f>IF(OR(D602="",C604="",C604&lt;=0,F602=""),"",TRIM(MID(D602,LEN(F602)+1+IF(MID(D602,LEN(F602)+1,1)=" ",1,0),99999)))</f>
        <v/>
      </c>
      <c r="F602" s="59" t="str">
        <f>IF(OR(G602="",G602=0,G602="0"),"",IF(LEN(G602)&lt;=C604,G602,IF(LEN(SUBSTITUTE(H602," ",""))=C604+1,LEFT(G602,C604),LEFT(G602,FIND("§",SUBSTITUTE(H602," ","§",LEN(H602)-LEN(SUBSTITUTE(H602," ",""))))-1))))</f>
        <v/>
      </c>
      <c r="G602" s="59" t="str">
        <f t="shared" si="17"/>
        <v/>
      </c>
      <c r="H602" s="59" t="str">
        <f>IF(OR(G602="",G602=0,G602="0"),"",LEFT(G602,C604+1))</f>
        <v/>
      </c>
      <c r="I602" s="59"/>
      <c r="J602" s="142"/>
      <c r="K602" s="117" t="str">
        <f>IF(LEN(TRIM(L602))&gt;0,MAX(K13:K601)+1,"")</f>
        <v/>
      </c>
      <c r="L602" s="146"/>
      <c r="M602" s="142"/>
      <c r="N602" s="243"/>
      <c r="X602" s="3">
        <v>1</v>
      </c>
    </row>
    <row r="603" spans="2:24" ht="15.75">
      <c r="B603" s="286"/>
      <c r="C603" s="70" t="str">
        <f>TRIM(SUBSTITUTE(SUBSTITUTE(SUBSTITUTE(SUBSTITUTE(SUBSTITUTE(SUBSTITUTE(SUBSTITUTE(SUBSTITUTE(SUBSTITUTE(CLEAN(IF(OR(LEFT(C602,1)="-",LEFT(C602,1)="="),MID(C602,2,99999),C602)),"—","-"),"–","-"),CHAR(160)," "),CHAR(9)," "),CHAR(13)," "),CHAR(10)," ")," "," ")," "," ")," "," "))</f>
        <v/>
      </c>
      <c r="D603" s="59" t="str" cm="1">
        <f t="array" ref="D603">IF(ROW()=ROW(D602),C605,INDEX(E602:E615,ROW()-ROW(D602)))</f>
        <v/>
      </c>
      <c r="E603" s="114" t="str">
        <f>IF(OR(D603="",C604="",C604&lt;=0,F603=""),"",TRIM(MID(D603,LEN(F603)+1+IF(MID(D603,LEN(F603)+1,1)=" ",1,0),99999)))</f>
        <v/>
      </c>
      <c r="F603" s="59" t="str">
        <f>IF(OR(G603="",G603=0,G603="0"),"",IF(LEN(G603)&lt;=C604,G603,IF(LEN(SUBSTITUTE(H603," ",""))=C604+1,LEFT(G603,C604),LEFT(G603,FIND("§",SUBSTITUTE(H603," ","§",LEN(H603)-LEN(SUBSTITUTE(H603," ",""))))-1))))</f>
        <v/>
      </c>
      <c r="G603" s="59" t="str">
        <f t="shared" si="17"/>
        <v/>
      </c>
      <c r="H603" s="59" t="str">
        <f>IF(OR(G603="",G603=0,G603="0"),"",LEFT(G603,C604+1))</f>
        <v/>
      </c>
      <c r="I603" s="59"/>
      <c r="J603" s="142"/>
      <c r="K603" s="117" t="str">
        <f>IF(LEN(TRIM(L603))&gt;0,MAX(K13:K602)+1,"")</f>
        <v/>
      </c>
      <c r="L603" s="146"/>
      <c r="M603" s="142"/>
      <c r="N603" s="243"/>
      <c r="X603" s="3">
        <v>1</v>
      </c>
    </row>
    <row r="604" spans="2:24" ht="15.75">
      <c r="B604" s="286"/>
      <c r="C604" s="121">
        <f>C11</f>
        <v>120</v>
      </c>
      <c r="D604" s="59" t="str" cm="1">
        <f t="array" ref="D604">IF(ROW()=ROW(D602),C605,INDEX(E602:E615,ROW()-ROW(D602)))</f>
        <v/>
      </c>
      <c r="E604" s="114" t="str">
        <f>IF(OR(D604="",C604="",C604&lt;=0,F604=""),"",TRIM(MID(D604,LEN(F604)+1+IF(MID(D604,LEN(F604)+1,1)=" ",1,0),99999)))</f>
        <v/>
      </c>
      <c r="F604" s="59" t="str">
        <f>IF(OR(G604="",G604=0,G604="0"),"",IF(LEN(G604)&lt;=C604,G604,IF(LEN(SUBSTITUTE(H604," ",""))=C604+1,LEFT(G604,C604),LEFT(G604,FIND("§",SUBSTITUTE(H604," ","§",LEN(H604)-LEN(SUBSTITUTE(H604," ",""))))-1))))</f>
        <v/>
      </c>
      <c r="G604" s="59" t="str">
        <f t="shared" si="17"/>
        <v/>
      </c>
      <c r="H604" s="59" t="str">
        <f>IF(OR(G604="",G604=0,G604="0"),"",LEFT(G604,C604+1))</f>
        <v/>
      </c>
      <c r="I604" s="59"/>
      <c r="J604" s="142"/>
      <c r="K604" s="117" t="str">
        <f>IF(LEN(TRIM(L604))&gt;0,MAX(K13:K603)+1,"")</f>
        <v/>
      </c>
      <c r="L604" s="146"/>
      <c r="M604" s="142"/>
      <c r="N604" s="243"/>
      <c r="X604" s="3">
        <v>1</v>
      </c>
    </row>
    <row r="605" spans="2:24" ht="15.75">
      <c r="B605" s="286"/>
      <c r="C605" s="70" t="str">
        <f>IF(UPPER(TRIM(C12))="X",C609,C603)</f>
        <v/>
      </c>
      <c r="D605" s="59" t="str" cm="1">
        <f t="array" ref="D605">IF(ROW()=ROW(D602),C605,INDEX(E602:E615,ROW()-ROW(D602)))</f>
        <v/>
      </c>
      <c r="E605" s="114" t="str">
        <f>IF(OR(D605="",C604="",C604&lt;=0,F605=""),"",TRIM(MID(D605,LEN(F605)+1+IF(MID(D605,LEN(F605)+1,1)=" ",1,0),99999)))</f>
        <v/>
      </c>
      <c r="F605" s="59" t="str">
        <f>IF(OR(G605="",G605=0,G605="0"),"",IF(LEN(G605)&lt;=C604,G605,IF(LEN(SUBSTITUTE(H605," ",""))=C604+1,LEFT(G605,C604),LEFT(G605,FIND("§",SUBSTITUTE(H605," ","§",LEN(H605)-LEN(SUBSTITUTE(H605," ",""))))-1))))</f>
        <v/>
      </c>
      <c r="G605" s="59" t="str">
        <f t="shared" si="17"/>
        <v/>
      </c>
      <c r="H605" s="59" t="str">
        <f>IF(OR(G605="",G605=0,G605="0"),"",LEFT(G605,C604+1))</f>
        <v/>
      </c>
      <c r="I605" s="59"/>
      <c r="J605" s="142"/>
      <c r="K605" s="117" t="str">
        <f>IF(LEN(TRIM(L605))&gt;0,MAX(K13:K604)+1,"")</f>
        <v/>
      </c>
      <c r="L605" s="146"/>
      <c r="M605" s="142"/>
      <c r="N605" s="243"/>
      <c r="X605" s="3">
        <v>1</v>
      </c>
    </row>
    <row r="606" spans="2:24" ht="15.75">
      <c r="B606" s="286"/>
      <c r="C606" s="123" t="str">
        <f>TRIM(SUBSTITUTE(SUBSTITUTE(SUBSTITUTE(SUBSTITUTE(SUBSTITUTE(SUBSTITUTE(SUBSTITUTE(SUBSTITUTE(SUBSTITUTE(SUBSTITUTE(C603,","," "),";"," "),":"," "),"!"," "),"?"," "),"…"," "),"»"," "),"«"," "),"/"," "),"."," "))</f>
        <v/>
      </c>
      <c r="D606" s="59" t="str" cm="1">
        <f t="array" ref="D606">IF(ROW()=ROW(D602),C605,INDEX(E602:E615,ROW()-ROW(D602)))</f>
        <v/>
      </c>
      <c r="E606" s="114" t="str">
        <f>IF(OR(D606="",C604="",C604&lt;=0,F606=""),"",TRIM(MID(D606,LEN(F606)+1+IF(MID(D606,LEN(F606)+1,1)=" ",1,0),99999)))</f>
        <v/>
      </c>
      <c r="F606" s="59" t="str">
        <f>IF(OR(G606="",G606=0,G606="0"),"",IF(LEN(G606)&lt;=C604,G606,IF(LEN(SUBSTITUTE(H606," ",""))=C604+1,LEFT(G606,C604),LEFT(G606,FIND("§",SUBSTITUTE(H606," ","§",LEN(H606)-LEN(SUBSTITUTE(H606," ",""))))-1))))</f>
        <v/>
      </c>
      <c r="G606" s="59" t="str">
        <f t="shared" si="17"/>
        <v/>
      </c>
      <c r="H606" s="59" t="str">
        <f>IF(OR(G606="",G606=0,G606="0"),"",LEFT(G606,C604+1))</f>
        <v/>
      </c>
      <c r="I606" s="59"/>
      <c r="J606" s="142"/>
      <c r="K606" s="117" t="str">
        <f>IF(LEN(TRIM(L606))&gt;0,MAX(K13:K605)+1,"")</f>
        <v/>
      </c>
      <c r="L606" s="146"/>
      <c r="M606" s="142"/>
      <c r="N606" s="243"/>
      <c r="X606" s="3">
        <v>1</v>
      </c>
    </row>
    <row r="607" spans="2:24" ht="15.75">
      <c r="B607" s="286"/>
      <c r="C607" s="59" t="str">
        <f>TRIM(SUBSTITUTE(SUBSTITUTE(SUBSTITUTE(SUBSTITUTE(SUBSTITUTE(SUBSTITUTE(SUBSTITUTE(SUBSTITUTE(C606,"("," "),")"," "),CHAR(34)," "),"-"," "),"_"," "),"&lt;"," "),"&gt;"," "),"="," "))</f>
        <v/>
      </c>
      <c r="D607" s="59" t="str" cm="1">
        <f t="array" ref="D607">IF(ROW()=ROW(D602),C605,INDEX(E602:E615,ROW()-ROW(D602)))</f>
        <v/>
      </c>
      <c r="E607" s="114" t="str">
        <f>IF(OR(D607="",C604="",C604&lt;=0,F607=""),"",TRIM(MID(D607,LEN(F607)+1+IF(MID(D607,LEN(F607)+1,1)=" ",1,0),99999)))</f>
        <v/>
      </c>
      <c r="F607" s="59" t="str">
        <f>IF(OR(G607="",G607=0,G607="0"),"",IF(LEN(G607)&lt;=C604,G607,IF(LEN(SUBSTITUTE(H607," ",""))=C604+1,LEFT(G607,C604),LEFT(G607,FIND("§",SUBSTITUTE(H607," ","§",LEN(H607)-LEN(SUBSTITUTE(H607," ",""))))-1))))</f>
        <v/>
      </c>
      <c r="G607" s="59" t="str">
        <f t="shared" si="17"/>
        <v/>
      </c>
      <c r="H607" s="59" t="str">
        <f>IF(OR(G607="",G607=0,G607="0"),"",LEFT(G607,C604+1))</f>
        <v/>
      </c>
      <c r="I607" s="59"/>
      <c r="J607" s="142"/>
      <c r="K607" s="117" t="str">
        <f>IF(LEN(TRIM(L607))&gt;0,MAX(K13:K606)+1,"")</f>
        <v/>
      </c>
      <c r="L607" s="146"/>
      <c r="M607" s="142"/>
      <c r="N607" s="243"/>
      <c r="X607" s="3">
        <v>1</v>
      </c>
    </row>
    <row r="608" spans="2:24" ht="15.75">
      <c r="B608" s="286"/>
      <c r="C608" s="70" t="str">
        <f>TRIM(SUBSTITUTE(SUBSTITUTE(SUBSTITUTE(SUBSTITUTE(C607,"►"," "),"▼"," "),"▲"," "),"◄"," "))</f>
        <v/>
      </c>
      <c r="D608" s="59" t="str" cm="1">
        <f t="array" ref="D608">IF(ROW()=ROW(D602),C605,INDEX(E602:E615,ROW()-ROW(D602)))</f>
        <v/>
      </c>
      <c r="E608" s="114" t="str">
        <f>IF(OR(D608="",C604="",C604&lt;=0,F608=""),"",TRIM(MID(D608,LEN(F608)+1+IF(MID(D608,LEN(F608)+1,1)=" ",1,0),99999)))</f>
        <v/>
      </c>
      <c r="F608" s="59" t="str">
        <f>IF(OR(G608="",G608=0,G608="0"),"",IF(LEN(G608)&lt;=C604,G608,IF(LEN(SUBSTITUTE(H608," ",""))=C604+1,LEFT(G608,C604),LEFT(G608,FIND("§",SUBSTITUTE(H608," ","§",LEN(H608)-LEN(SUBSTITUTE(H608," ",""))))-1))))</f>
        <v/>
      </c>
      <c r="G608" s="59" t="str">
        <f t="shared" si="17"/>
        <v/>
      </c>
      <c r="H608" s="59" t="str">
        <f>IF(OR(G608="",G608=0,G608="0"),"",LEFT(G608,C604+1))</f>
        <v/>
      </c>
      <c r="I608" s="59"/>
      <c r="J608" s="142"/>
      <c r="K608" s="117" t="str">
        <f>IF(LEN(TRIM(L608))&gt;0,MAX(K13:K607)+1,"")</f>
        <v/>
      </c>
      <c r="L608" s="146"/>
      <c r="M608" s="142"/>
      <c r="N608" s="243"/>
      <c r="X608" s="3">
        <v>1</v>
      </c>
    </row>
    <row r="609" spans="2:24" ht="15.75">
      <c r="B609" s="286"/>
      <c r="C609" s="70" t="str">
        <f>TRIM(SUBSTITUTE(SUBSTITUTE(C608,"“"," "),"”"," "))</f>
        <v/>
      </c>
      <c r="D609" s="59" t="str" cm="1">
        <f t="array" ref="D609">IF(ROW()=ROW(D602),C605,INDEX(E602:E615,ROW()-ROW(D602)))</f>
        <v/>
      </c>
      <c r="E609" s="114" t="str">
        <f>IF(OR(D609="",C604="",C604&lt;=0,F609=""),"",TRIM(MID(D609,LEN(F609)+1+IF(MID(D609,LEN(F609)+1,1)=" ",1,0),99999)))</f>
        <v/>
      </c>
      <c r="F609" s="59" t="str">
        <f>IF(OR(G609="",G609=0,G609="0"),"",IF(LEN(G609)&lt;=C604,G609,IF(LEN(SUBSTITUTE(H609," ",""))=C604+1,LEFT(G609,C604),LEFT(G609,FIND("§",SUBSTITUTE(H609," ","§",LEN(H609)-LEN(SUBSTITUTE(H609," ",""))))-1))))</f>
        <v/>
      </c>
      <c r="G609" s="59" t="str">
        <f t="shared" si="17"/>
        <v/>
      </c>
      <c r="H609" s="59" t="str">
        <f>IF(OR(G609="",G609=0,G609="0"),"",LEFT(G609,C604+1))</f>
        <v/>
      </c>
      <c r="I609" s="59"/>
      <c r="J609" s="142"/>
      <c r="K609" s="117" t="str">
        <f>IF(LEN(TRIM(L609))&gt;0,MAX(K13:K608)+1,"")</f>
        <v/>
      </c>
      <c r="L609" s="146"/>
      <c r="M609" s="142"/>
      <c r="N609" s="243"/>
      <c r="X609" s="3">
        <v>1</v>
      </c>
    </row>
    <row r="610" spans="2:24" ht="15.75">
      <c r="B610" s="286"/>
      <c r="C610" s="70"/>
      <c r="D610" s="59" t="str" cm="1">
        <f t="array" ref="D610">IF(ROW()=ROW(D602),C605,INDEX(E602:E615,ROW()-ROW(D602)))</f>
        <v/>
      </c>
      <c r="E610" s="114" t="str">
        <f>IF(OR(D610="",C604="",C604&lt;=0,F610=""),"",TRIM(MID(D610,LEN(F610)+1+IF(MID(D610,LEN(F610)+1,1)=" ",1,0),99999)))</f>
        <v/>
      </c>
      <c r="F610" s="59" t="str">
        <f>IF(OR(G610="",G610=0,G610="0"),"",IF(LEN(G610)&lt;=C604,G610,IF(LEN(SUBSTITUTE(H610," ",""))=C604+1,LEFT(G610,C604),LEFT(G610,FIND("§",SUBSTITUTE(H610," ","§",LEN(H610)-LEN(SUBSTITUTE(H610," ",""))))-1))))</f>
        <v/>
      </c>
      <c r="G610" s="59" t="str">
        <f t="shared" si="17"/>
        <v/>
      </c>
      <c r="H610" s="59" t="str">
        <f>IF(OR(G610="",G610=0,G610="0"),"",LEFT(G610,C604+1))</f>
        <v/>
      </c>
      <c r="I610" s="59"/>
      <c r="J610" s="142"/>
      <c r="K610" s="117" t="str">
        <f>IF(LEN(TRIM(L610))&gt;0,MAX(K13:K609)+1,"")</f>
        <v/>
      </c>
      <c r="L610" s="146"/>
      <c r="M610" s="142"/>
      <c r="N610" s="243"/>
      <c r="X610" s="3">
        <v>1</v>
      </c>
    </row>
    <row r="611" spans="2:24" ht="15.75">
      <c r="B611" s="286"/>
      <c r="C611" s="70"/>
      <c r="D611" s="59" t="str" cm="1">
        <f t="array" ref="D611">IF(ROW()=ROW(D602),C605,INDEX(E602:E615,ROW()-ROW(D602)))</f>
        <v/>
      </c>
      <c r="E611" s="114" t="str">
        <f>IF(OR(D611="",C604="",C604&lt;=0,F611=""),"",TRIM(MID(D611,LEN(F611)+1+IF(MID(D611,LEN(F611)+1,1)=" ",1,0),99999)))</f>
        <v/>
      </c>
      <c r="F611" s="59" t="str">
        <f>IF(OR(G611="",G611=0,G611="0"),"",IF(LEN(G611)&lt;=C604,G611,IF(LEN(SUBSTITUTE(H611," ",""))=C604+1,LEFT(G611,C604),LEFT(G611,FIND("§",SUBSTITUTE(H611," ","§",LEN(H611)-LEN(SUBSTITUTE(H611," ",""))))-1))))</f>
        <v/>
      </c>
      <c r="G611" s="59" t="str">
        <f t="shared" si="17"/>
        <v/>
      </c>
      <c r="H611" s="59" t="str">
        <f>IF(OR(G611="",G611=0,G611="0"),"",LEFT(G611,C604+1))</f>
        <v/>
      </c>
      <c r="I611" s="59"/>
      <c r="J611" s="142"/>
      <c r="K611" s="117" t="str">
        <f>IF(LEN(TRIM(L611))&gt;0,MAX(K13:K610)+1,"")</f>
        <v/>
      </c>
      <c r="L611" s="146"/>
      <c r="M611" s="142"/>
      <c r="N611" s="243"/>
      <c r="X611" s="3">
        <v>1</v>
      </c>
    </row>
    <row r="612" spans="2:24" ht="15.75">
      <c r="B612" s="286"/>
      <c r="C612" s="70"/>
      <c r="D612" s="59" t="str" cm="1">
        <f t="array" ref="D612">IF(ROW()=ROW(D602),C605,INDEX(E602:E615,ROW()-ROW(D602)))</f>
        <v/>
      </c>
      <c r="E612" s="114" t="str">
        <f>IF(OR(D612="",C604="",C604&lt;=0,F612=""),"",TRIM(MID(D612,LEN(F612)+1+IF(MID(D612,LEN(F612)+1,1)=" ",1,0),99999)))</f>
        <v/>
      </c>
      <c r="F612" s="59" t="str">
        <f>IF(OR(G612="",G612=0,G612="0"),"",IF(LEN(G612)&lt;=C604,G612,IF(LEN(SUBSTITUTE(H612," ",""))=C604+1,LEFT(G612,C604),LEFT(G612,FIND("§",SUBSTITUTE(H612," ","§",LEN(H612)-LEN(SUBSTITUTE(H612," ",""))))-1))))</f>
        <v/>
      </c>
      <c r="G612" s="59" t="str">
        <f t="shared" si="17"/>
        <v/>
      </c>
      <c r="H612" s="59" t="str">
        <f>IF(OR(G612="",G612=0,G612="0"),"",LEFT(G612,C604+1))</f>
        <v/>
      </c>
      <c r="I612" s="59"/>
      <c r="J612" s="142"/>
      <c r="K612" s="117" t="str">
        <f>IF(LEN(TRIM(L612))&gt;0,MAX(K13:K611)+1,"")</f>
        <v/>
      </c>
      <c r="L612" s="146"/>
      <c r="M612" s="142"/>
      <c r="N612" s="243"/>
      <c r="X612" s="3">
        <v>1</v>
      </c>
    </row>
    <row r="613" spans="2:24" ht="15.75">
      <c r="B613" s="286"/>
      <c r="C613" s="70"/>
      <c r="D613" s="59" t="str" cm="1">
        <f t="array" ref="D613">IF(ROW()=ROW(D602),C605,INDEX(E602:E615,ROW()-ROW(D602)))</f>
        <v/>
      </c>
      <c r="E613" s="114" t="str">
        <f>IF(OR(D613="",C604="",C604&lt;=0,F613=""),"",TRIM(MID(D613,LEN(F613)+1+IF(MID(D613,LEN(F613)+1,1)=" ",1,0),99999)))</f>
        <v/>
      </c>
      <c r="F613" s="59" t="str">
        <f>IF(OR(G613="",G613=0,G613="0"),"",IF(LEN(G613)&lt;=C604,G613,IF(LEN(SUBSTITUTE(H613," ",""))=C604+1,LEFT(G613,C604),LEFT(G613,FIND("§",SUBSTITUTE(H613," ","§",LEN(H613)-LEN(SUBSTITUTE(H613," ",""))))-1))))</f>
        <v/>
      </c>
      <c r="G613" s="59" t="str">
        <f t="shared" si="17"/>
        <v/>
      </c>
      <c r="H613" s="59" t="str">
        <f>IF(OR(G613="",G613=0,G613="0"),"",LEFT(G613,C604+1))</f>
        <v/>
      </c>
      <c r="I613" s="59"/>
      <c r="J613" s="142"/>
      <c r="K613" s="117" t="str">
        <f>IF(LEN(TRIM(L613))&gt;0,MAX(K13:K612)+1,"")</f>
        <v/>
      </c>
      <c r="L613" s="146"/>
      <c r="M613" s="142"/>
      <c r="N613" s="243"/>
      <c r="X613" s="3">
        <v>1</v>
      </c>
    </row>
    <row r="614" spans="2:24" ht="15.75">
      <c r="B614" s="286"/>
      <c r="C614" s="70"/>
      <c r="D614" s="59" t="str" cm="1">
        <f t="array" ref="D614">IF(ROW()=ROW(D602),C605,INDEX(E602:E615,ROW()-ROW(D602)))</f>
        <v/>
      </c>
      <c r="E614" s="114" t="str">
        <f>IF(OR(D614="",C604="",C604&lt;=0,F614=""),"",TRIM(MID(D614,LEN(F614)+1+IF(MID(D614,LEN(F614)+1,1)=" ",1,0),99999)))</f>
        <v/>
      </c>
      <c r="F614" s="59" t="str">
        <f>IF(OR(G614="",G614=0,G614="0"),"",IF(LEN(G614)&lt;=C604,G614,IF(LEN(SUBSTITUTE(H614," ",""))=C604+1,LEFT(G614,C604),LEFT(G614,FIND("§",SUBSTITUTE(H614," ","§",LEN(H614)-LEN(SUBSTITUTE(H614," ",""))))-1))))</f>
        <v/>
      </c>
      <c r="G614" s="59" t="str">
        <f t="shared" si="17"/>
        <v/>
      </c>
      <c r="H614" s="59" t="str">
        <f>IF(OR(G614="",G614=0,G614="0"),"",LEFT(G614,C604+1))</f>
        <v/>
      </c>
      <c r="I614" s="59"/>
      <c r="J614" s="142"/>
      <c r="K614" s="117" t="str">
        <f>IF(LEN(TRIM(L614))&gt;0,MAX(K13:K613)+1,"")</f>
        <v/>
      </c>
      <c r="L614" s="146"/>
      <c r="M614" s="142"/>
      <c r="N614" s="243"/>
      <c r="X614" s="3">
        <v>1</v>
      </c>
    </row>
    <row r="615" spans="2:24" ht="15.75">
      <c r="B615" s="286"/>
      <c r="C615" s="70"/>
      <c r="D615" s="59" t="str" cm="1">
        <f t="array" ref="D615">IF(ROW()=ROW(D602),C605,INDEX(E602:E615,ROW()-ROW(D602)))</f>
        <v/>
      </c>
      <c r="E615" s="114" t="str">
        <f>IF(OR(D615="",C604="",C604&lt;=0,F615=""),"",TRIM(MID(D615,LEN(F615)+1+IF(MID(D615,LEN(F615)+1,1)=" ",1,0),99999)))</f>
        <v/>
      </c>
      <c r="F615" s="59" t="str">
        <f>IF(OR(G615="",G615=0,G615="0"),"",IF(LEN(G615)&lt;=C604,G615,IF(LEN(SUBSTITUTE(H615," ",""))=C604+1,LEFT(G615,C604),LEFT(G615,FIND("§",SUBSTITUTE(H615," ","§",LEN(H615)-LEN(SUBSTITUTE(H615," ",""))))-1))))</f>
        <v/>
      </c>
      <c r="G615" s="59" t="str">
        <f t="shared" si="17"/>
        <v/>
      </c>
      <c r="H615" s="59" t="str">
        <f>IF(OR(G615="",G615=0,G615="0"),"",LEFT(G615,C604+1))</f>
        <v/>
      </c>
      <c r="I615" s="59"/>
      <c r="J615" s="142"/>
      <c r="K615" s="117" t="str">
        <f>IF(LEN(TRIM(L615))&gt;0,MAX(K13:K614)+1,"")</f>
        <v/>
      </c>
      <c r="L615" s="146"/>
      <c r="M615" s="142"/>
      <c r="N615" s="243"/>
      <c r="X615" s="3">
        <v>1</v>
      </c>
    </row>
    <row r="616" spans="2:24" ht="15.75">
      <c r="B616" s="286"/>
      <c r="C616" s="113" t="str">
        <f>IF(TRIM(SUBSTITUTE(J57,CHAR(160),""))="","",J57)</f>
        <v/>
      </c>
      <c r="D616" s="59" t="str" cm="1">
        <f t="array" ref="D616">IF(ROW()=ROW(D616),C619,INDEX(E616:E629,ROW()-ROW(D616)))</f>
        <v/>
      </c>
      <c r="E616" s="114" t="str">
        <f>IF(OR(D616="",C618="",C618&lt;=0,F616=""),"",TRIM(MID(D616,LEN(F616)+1+IF(MID(D616,LEN(F616)+1,1)=" ",1,0),99999)))</f>
        <v/>
      </c>
      <c r="F616" s="59" t="str">
        <f>IF(OR(G616="",G616=0,G616="0"),"",IF(LEN(G616)&lt;=C618,G616,IF(LEN(SUBSTITUTE(H616," ",""))=C618+1,LEFT(G616,C618),LEFT(G616,FIND("§",SUBSTITUTE(H616," ","§",LEN(H616)-LEN(SUBSTITUTE(H616," ",""))))-1))))</f>
        <v/>
      </c>
      <c r="G616" s="59" t="str">
        <f t="shared" si="17"/>
        <v/>
      </c>
      <c r="H616" s="59" t="str">
        <f>IF(OR(G616="",G616=0,G616="0"),"",LEFT(G616,C618+1))</f>
        <v/>
      </c>
      <c r="I616" s="59"/>
      <c r="J616" s="142"/>
      <c r="K616" s="117" t="str">
        <f>IF(LEN(TRIM(L616))&gt;0,MAX(K13:K615)+1,"")</f>
        <v/>
      </c>
      <c r="L616" s="146"/>
      <c r="M616" s="142"/>
      <c r="N616" s="243"/>
      <c r="X616" s="3">
        <v>1</v>
      </c>
    </row>
    <row r="617" spans="2:24" ht="15.75">
      <c r="B617" s="286"/>
      <c r="C617" s="70" t="str">
        <f>TRIM(SUBSTITUTE(SUBSTITUTE(SUBSTITUTE(SUBSTITUTE(SUBSTITUTE(SUBSTITUTE(SUBSTITUTE(SUBSTITUTE(SUBSTITUTE(CLEAN(IF(OR(LEFT(C616,1)="-",LEFT(C616,1)="="),MID(C616,2,99999),C616)),"—","-"),"–","-"),CHAR(160)," "),CHAR(9)," "),CHAR(13)," "),CHAR(10)," ")," "," ")," "," ")," "," "))</f>
        <v/>
      </c>
      <c r="D617" s="59" t="str" cm="1">
        <f t="array" ref="D617">IF(ROW()=ROW(D616),C619,INDEX(E616:E629,ROW()-ROW(D616)))</f>
        <v/>
      </c>
      <c r="E617" s="114" t="str">
        <f>IF(OR(D617="",C618="",C618&lt;=0,F617=""),"",TRIM(MID(D617,LEN(F617)+1+IF(MID(D617,LEN(F617)+1,1)=" ",1,0),99999)))</f>
        <v/>
      </c>
      <c r="F617" s="59" t="str">
        <f>IF(OR(G617="",G617=0,G617="0"),"",IF(LEN(G617)&lt;=C618,G617,IF(LEN(SUBSTITUTE(H617," ",""))=C618+1,LEFT(G617,C618),LEFT(G617,FIND("§",SUBSTITUTE(H617," ","§",LEN(H617)-LEN(SUBSTITUTE(H617," ",""))))-1))))</f>
        <v/>
      </c>
      <c r="G617" s="59" t="str">
        <f t="shared" si="17"/>
        <v/>
      </c>
      <c r="H617" s="59" t="str">
        <f>IF(OR(G617="",G617=0,G617="0"),"",LEFT(G617,C618+1))</f>
        <v/>
      </c>
      <c r="I617" s="59"/>
      <c r="J617" s="142"/>
      <c r="K617" s="117" t="str">
        <f>IF(LEN(TRIM(L617))&gt;0,MAX(K13:K616)+1,"")</f>
        <v/>
      </c>
      <c r="L617" s="146"/>
      <c r="M617" s="142"/>
      <c r="N617" s="243"/>
      <c r="X617" s="3">
        <v>1</v>
      </c>
    </row>
    <row r="618" spans="2:24" ht="15.75">
      <c r="B618" s="286"/>
      <c r="C618" s="121">
        <f>C11</f>
        <v>120</v>
      </c>
      <c r="D618" s="59" t="str" cm="1">
        <f t="array" ref="D618">IF(ROW()=ROW(D616),C619,INDEX(E616:E629,ROW()-ROW(D616)))</f>
        <v/>
      </c>
      <c r="E618" s="114" t="str">
        <f>IF(OR(D618="",C618="",C618&lt;=0,F618=""),"",TRIM(MID(D618,LEN(F618)+1+IF(MID(D618,LEN(F618)+1,1)=" ",1,0),99999)))</f>
        <v/>
      </c>
      <c r="F618" s="59" t="str">
        <f>IF(OR(G618="",G618=0,G618="0"),"",IF(LEN(G618)&lt;=C618,G618,IF(LEN(SUBSTITUTE(H618," ",""))=C618+1,LEFT(G618,C618),LEFT(G618,FIND("§",SUBSTITUTE(H618," ","§",LEN(H618)-LEN(SUBSTITUTE(H618," ",""))))-1))))</f>
        <v/>
      </c>
      <c r="G618" s="59" t="str">
        <f t="shared" si="17"/>
        <v/>
      </c>
      <c r="H618" s="59" t="str">
        <f>IF(OR(G618="",G618=0,G618="0"),"",LEFT(G618,C618+1))</f>
        <v/>
      </c>
      <c r="I618" s="59"/>
      <c r="J618" s="142"/>
      <c r="K618" s="117" t="str">
        <f>IF(LEN(TRIM(L618))&gt;0,MAX(K13:K617)+1,"")</f>
        <v/>
      </c>
      <c r="L618" s="146"/>
      <c r="M618" s="142"/>
      <c r="N618" s="243"/>
      <c r="X618" s="3">
        <v>1</v>
      </c>
    </row>
    <row r="619" spans="2:24" ht="15.75">
      <c r="B619" s="286"/>
      <c r="C619" s="70" t="str">
        <f>IF(UPPER(TRIM(C12))="X",C623,C617)</f>
        <v/>
      </c>
      <c r="D619" s="59" t="str" cm="1">
        <f t="array" ref="D619">IF(ROW()=ROW(D616),C619,INDEX(E616:E629,ROW()-ROW(D616)))</f>
        <v/>
      </c>
      <c r="E619" s="114" t="str">
        <f>IF(OR(D619="",C618="",C618&lt;=0,F619=""),"",TRIM(MID(D619,LEN(F619)+1+IF(MID(D619,LEN(F619)+1,1)=" ",1,0),99999)))</f>
        <v/>
      </c>
      <c r="F619" s="59" t="str">
        <f>IF(OR(G619="",G619=0,G619="0"),"",IF(LEN(G619)&lt;=C618,G619,IF(LEN(SUBSTITUTE(H619," ",""))=C618+1,LEFT(G619,C618),LEFT(G619,FIND("§",SUBSTITUTE(H619," ","§",LEN(H619)-LEN(SUBSTITUTE(H619," ",""))))-1))))</f>
        <v/>
      </c>
      <c r="G619" s="59" t="str">
        <f t="shared" si="17"/>
        <v/>
      </c>
      <c r="H619" s="59" t="str">
        <f>IF(OR(G619="",G619=0,G619="0"),"",LEFT(G619,C618+1))</f>
        <v/>
      </c>
      <c r="I619" s="59"/>
      <c r="J619" s="142"/>
      <c r="K619" s="117" t="str">
        <f>IF(LEN(TRIM(L619))&gt;0,MAX(K13:K618)+1,"")</f>
        <v/>
      </c>
      <c r="L619" s="146"/>
      <c r="M619" s="142"/>
      <c r="N619" s="243"/>
      <c r="X619" s="3">
        <v>1</v>
      </c>
    </row>
    <row r="620" spans="2:24" ht="15.75">
      <c r="B620" s="286"/>
      <c r="C620" s="123" t="str">
        <f>TRIM(SUBSTITUTE(SUBSTITUTE(SUBSTITUTE(SUBSTITUTE(SUBSTITUTE(SUBSTITUTE(SUBSTITUTE(SUBSTITUTE(SUBSTITUTE(SUBSTITUTE(C617,","," "),";"," "),":"," "),"!"," "),"?"," "),"…"," "),"»"," "),"«"," "),"/"," "),"."," "))</f>
        <v/>
      </c>
      <c r="D620" s="59" t="str" cm="1">
        <f t="array" ref="D620">IF(ROW()=ROW(D616),C619,INDEX(E616:E629,ROW()-ROW(D616)))</f>
        <v/>
      </c>
      <c r="E620" s="114" t="str">
        <f>IF(OR(D620="",C618="",C618&lt;=0,F620=""),"",TRIM(MID(D620,LEN(F620)+1+IF(MID(D620,LEN(F620)+1,1)=" ",1,0),99999)))</f>
        <v/>
      </c>
      <c r="F620" s="59" t="str">
        <f>IF(OR(G620="",G620=0,G620="0"),"",IF(LEN(G620)&lt;=C618,G620,IF(LEN(SUBSTITUTE(H620," ",""))=C618+1,LEFT(G620,C618),LEFT(G620,FIND("§",SUBSTITUTE(H620," ","§",LEN(H620)-LEN(SUBSTITUTE(H620," ",""))))-1))))</f>
        <v/>
      </c>
      <c r="G620" s="59" t="str">
        <f t="shared" si="17"/>
        <v/>
      </c>
      <c r="H620" s="59" t="str">
        <f>IF(OR(G620="",G620=0,G620="0"),"",LEFT(G620,C618+1))</f>
        <v/>
      </c>
      <c r="I620" s="59"/>
      <c r="J620" s="142"/>
      <c r="K620" s="117" t="str">
        <f>IF(LEN(TRIM(L620))&gt;0,MAX(K13:K619)+1,"")</f>
        <v/>
      </c>
      <c r="L620" s="146"/>
      <c r="M620" s="142"/>
      <c r="N620" s="243"/>
      <c r="X620" s="3">
        <v>1</v>
      </c>
    </row>
    <row r="621" spans="2:24" ht="15.75">
      <c r="B621" s="286"/>
      <c r="C621" s="59" t="str">
        <f>TRIM(SUBSTITUTE(SUBSTITUTE(SUBSTITUTE(SUBSTITUTE(SUBSTITUTE(SUBSTITUTE(SUBSTITUTE(SUBSTITUTE(C620,"("," "),")"," "),CHAR(34)," "),"-"," "),"_"," "),"&lt;"," "),"&gt;"," "),"="," "))</f>
        <v/>
      </c>
      <c r="D621" s="59" t="str" cm="1">
        <f t="array" ref="D621">IF(ROW()=ROW(D616),C619,INDEX(E616:E629,ROW()-ROW(D616)))</f>
        <v/>
      </c>
      <c r="E621" s="114" t="str">
        <f>IF(OR(D621="",C618="",C618&lt;=0,F621=""),"",TRIM(MID(D621,LEN(F621)+1+IF(MID(D621,LEN(F621)+1,1)=" ",1,0),99999)))</f>
        <v/>
      </c>
      <c r="F621" s="59" t="str">
        <f>IF(OR(G621="",G621=0,G621="0"),"",IF(LEN(G621)&lt;=C618,G621,IF(LEN(SUBSTITUTE(H621," ",""))=C618+1,LEFT(G621,C618),LEFT(G621,FIND("§",SUBSTITUTE(H621," ","§",LEN(H621)-LEN(SUBSTITUTE(H621," ",""))))-1))))</f>
        <v/>
      </c>
      <c r="G621" s="59" t="str">
        <f t="shared" si="17"/>
        <v/>
      </c>
      <c r="H621" s="59" t="str">
        <f>IF(OR(G621="",G621=0,G621="0"),"",LEFT(G621,C618+1))</f>
        <v/>
      </c>
      <c r="I621" s="59"/>
      <c r="J621" s="142"/>
      <c r="K621" s="117" t="str">
        <f>IF(LEN(TRIM(L621))&gt;0,MAX(K13:K620)+1,"")</f>
        <v/>
      </c>
      <c r="L621" s="146"/>
      <c r="M621" s="142"/>
      <c r="N621" s="243"/>
      <c r="X621" s="3">
        <v>1</v>
      </c>
    </row>
    <row r="622" spans="2:24" ht="15.75">
      <c r="B622" s="286"/>
      <c r="C622" s="70" t="str">
        <f>TRIM(SUBSTITUTE(SUBSTITUTE(SUBSTITUTE(SUBSTITUTE(C621,"►"," "),"▼"," "),"▲"," "),"◄"," "))</f>
        <v/>
      </c>
      <c r="D622" s="59" t="str" cm="1">
        <f t="array" ref="D622">IF(ROW()=ROW(D616),C619,INDEX(E616:E629,ROW()-ROW(D616)))</f>
        <v/>
      </c>
      <c r="E622" s="114" t="str">
        <f>IF(OR(D622="",C618="",C618&lt;=0,F622=""),"",TRIM(MID(D622,LEN(F622)+1+IF(MID(D622,LEN(F622)+1,1)=" ",1,0),99999)))</f>
        <v/>
      </c>
      <c r="F622" s="59" t="str">
        <f>IF(OR(G622="",G622=0,G622="0"),"",IF(LEN(G622)&lt;=C618,G622,IF(LEN(SUBSTITUTE(H622," ",""))=C618+1,LEFT(G622,C618),LEFT(G622,FIND("§",SUBSTITUTE(H622," ","§",LEN(H622)-LEN(SUBSTITUTE(H622," ",""))))-1))))</f>
        <v/>
      </c>
      <c r="G622" s="59" t="str">
        <f t="shared" si="17"/>
        <v/>
      </c>
      <c r="H622" s="59" t="str">
        <f>IF(OR(G622="",G622=0,G622="0"),"",LEFT(G622,C618+1))</f>
        <v/>
      </c>
      <c r="I622" s="59"/>
      <c r="J622" s="142"/>
      <c r="K622" s="117" t="str">
        <f>IF(LEN(TRIM(L622))&gt;0,MAX(K13:K621)+1,"")</f>
        <v/>
      </c>
      <c r="L622" s="146"/>
      <c r="M622" s="142"/>
      <c r="N622" s="243"/>
      <c r="X622" s="3">
        <v>1</v>
      </c>
    </row>
    <row r="623" spans="2:24" ht="15.75">
      <c r="B623" s="286"/>
      <c r="C623" s="70" t="str">
        <f>TRIM(SUBSTITUTE(SUBSTITUTE(C622,"“"," "),"”"," "))</f>
        <v/>
      </c>
      <c r="D623" s="59" t="str" cm="1">
        <f t="array" ref="D623">IF(ROW()=ROW(D616),C619,INDEX(E616:E629,ROW()-ROW(D616)))</f>
        <v/>
      </c>
      <c r="E623" s="114" t="str">
        <f>IF(OR(D623="",C618="",C618&lt;=0,F623=""),"",TRIM(MID(D623,LEN(F623)+1+IF(MID(D623,LEN(F623)+1,1)=" ",1,0),99999)))</f>
        <v/>
      </c>
      <c r="F623" s="59" t="str">
        <f>IF(OR(G623="",G623=0,G623="0"),"",IF(LEN(G623)&lt;=C618,G623,IF(LEN(SUBSTITUTE(H623," ",""))=C618+1,LEFT(G623,C618),LEFT(G623,FIND("§",SUBSTITUTE(H623," ","§",LEN(H623)-LEN(SUBSTITUTE(H623," ",""))))-1))))</f>
        <v/>
      </c>
      <c r="G623" s="59" t="str">
        <f t="shared" si="17"/>
        <v/>
      </c>
      <c r="H623" s="59" t="str">
        <f>IF(OR(G623="",G623=0,G623="0"),"",LEFT(G623,C618+1))</f>
        <v/>
      </c>
      <c r="I623" s="59"/>
      <c r="J623" s="142"/>
      <c r="K623" s="117" t="str">
        <f>IF(LEN(TRIM(L623))&gt;0,MAX(K13:K622)+1,"")</f>
        <v/>
      </c>
      <c r="L623" s="146"/>
      <c r="M623" s="142"/>
      <c r="N623" s="243"/>
      <c r="X623" s="3">
        <v>1</v>
      </c>
    </row>
    <row r="624" spans="2:24" ht="15.75">
      <c r="B624" s="286"/>
      <c r="C624" s="70"/>
      <c r="D624" s="59" t="str" cm="1">
        <f t="array" ref="D624">IF(ROW()=ROW(D616),C619,INDEX(E616:E629,ROW()-ROW(D616)))</f>
        <v/>
      </c>
      <c r="E624" s="114" t="str">
        <f>IF(OR(D624="",C618="",C618&lt;=0,F624=""),"",TRIM(MID(D624,LEN(F624)+1+IF(MID(D624,LEN(F624)+1,1)=" ",1,0),99999)))</f>
        <v/>
      </c>
      <c r="F624" s="59" t="str">
        <f>IF(OR(G624="",G624=0,G624="0"),"",IF(LEN(G624)&lt;=C618,G624,IF(LEN(SUBSTITUTE(H624," ",""))=C618+1,LEFT(G624,C618),LEFT(G624,FIND("§",SUBSTITUTE(H624," ","§",LEN(H624)-LEN(SUBSTITUTE(H624," ",""))))-1))))</f>
        <v/>
      </c>
      <c r="G624" s="59" t="str">
        <f t="shared" si="17"/>
        <v/>
      </c>
      <c r="H624" s="59" t="str">
        <f>IF(OR(G624="",G624=0,G624="0"),"",LEFT(G624,C618+1))</f>
        <v/>
      </c>
      <c r="I624" s="59"/>
      <c r="J624" s="142"/>
      <c r="K624" s="117" t="str">
        <f>IF(LEN(TRIM(L624))&gt;0,MAX(K13:K623)+1,"")</f>
        <v/>
      </c>
      <c r="L624" s="146"/>
      <c r="M624" s="142"/>
      <c r="N624" s="243"/>
      <c r="X624" s="3">
        <v>1</v>
      </c>
    </row>
    <row r="625" spans="2:24" ht="15.75">
      <c r="B625" s="286"/>
      <c r="C625" s="70"/>
      <c r="D625" s="59" t="str" cm="1">
        <f t="array" ref="D625">IF(ROW()=ROW(D616),C619,INDEX(E616:E629,ROW()-ROW(D616)))</f>
        <v/>
      </c>
      <c r="E625" s="114" t="str">
        <f>IF(OR(D625="",C618="",C618&lt;=0,F625=""),"",TRIM(MID(D625,LEN(F625)+1+IF(MID(D625,LEN(F625)+1,1)=" ",1,0),99999)))</f>
        <v/>
      </c>
      <c r="F625" s="59" t="str">
        <f>IF(OR(G625="",G625=0,G625="0"),"",IF(LEN(G625)&lt;=C618,G625,IF(LEN(SUBSTITUTE(H625," ",""))=C618+1,LEFT(G625,C618),LEFT(G625,FIND("§",SUBSTITUTE(H625," ","§",LEN(H625)-LEN(SUBSTITUTE(H625," ",""))))-1))))</f>
        <v/>
      </c>
      <c r="G625" s="59" t="str">
        <f t="shared" si="17"/>
        <v/>
      </c>
      <c r="H625" s="59" t="str">
        <f>IF(OR(G625="",G625=0,G625="0"),"",LEFT(G625,C618+1))</f>
        <v/>
      </c>
      <c r="I625" s="59"/>
      <c r="J625" s="142"/>
      <c r="K625" s="117" t="str">
        <f>IF(LEN(TRIM(L625))&gt;0,MAX(K13:K624)+1,"")</f>
        <v/>
      </c>
      <c r="L625" s="146"/>
      <c r="M625" s="142"/>
      <c r="N625" s="243"/>
      <c r="X625" s="3">
        <v>1</v>
      </c>
    </row>
    <row r="626" spans="2:24" ht="15.75">
      <c r="B626" s="286"/>
      <c r="C626" s="70"/>
      <c r="D626" s="59" t="str" cm="1">
        <f t="array" ref="D626">IF(ROW()=ROW(D616),C619,INDEX(E616:E629,ROW()-ROW(D616)))</f>
        <v/>
      </c>
      <c r="E626" s="114" t="str">
        <f>IF(OR(D626="",C618="",C618&lt;=0,F626=""),"",TRIM(MID(D626,LEN(F626)+1+IF(MID(D626,LEN(F626)+1,1)=" ",1,0),99999)))</f>
        <v/>
      </c>
      <c r="F626" s="59" t="str">
        <f>IF(OR(G626="",G626=0,G626="0"),"",IF(LEN(G626)&lt;=C618,G626,IF(LEN(SUBSTITUTE(H626," ",""))=C618+1,LEFT(G626,C618),LEFT(G626,FIND("§",SUBSTITUTE(H626," ","§",LEN(H626)-LEN(SUBSTITUTE(H626," ",""))))-1))))</f>
        <v/>
      </c>
      <c r="G626" s="59" t="str">
        <f t="shared" si="17"/>
        <v/>
      </c>
      <c r="H626" s="59" t="str">
        <f>IF(OR(G626="",G626=0,G626="0"),"",LEFT(G626,C618+1))</f>
        <v/>
      </c>
      <c r="I626" s="59"/>
      <c r="J626" s="142"/>
      <c r="K626" s="117" t="str">
        <f>IF(LEN(TRIM(L626))&gt;0,MAX(K13:K625)+1,"")</f>
        <v/>
      </c>
      <c r="L626" s="146"/>
      <c r="M626" s="142"/>
      <c r="N626" s="243"/>
      <c r="X626" s="3">
        <v>1</v>
      </c>
    </row>
    <row r="627" spans="2:24" ht="15.75">
      <c r="B627" s="286"/>
      <c r="C627" s="70"/>
      <c r="D627" s="59" t="str" cm="1">
        <f t="array" ref="D627">IF(ROW()=ROW(D616),C619,INDEX(E616:E629,ROW()-ROW(D616)))</f>
        <v/>
      </c>
      <c r="E627" s="114" t="str">
        <f>IF(OR(D627="",C618="",C618&lt;=0,F627=""),"",TRIM(MID(D627,LEN(F627)+1+IF(MID(D627,LEN(F627)+1,1)=" ",1,0),99999)))</f>
        <v/>
      </c>
      <c r="F627" s="59" t="str">
        <f>IF(OR(G627="",G627=0,G627="0"),"",IF(LEN(G627)&lt;=C618,G627,IF(LEN(SUBSTITUTE(H627," ",""))=C618+1,LEFT(G627,C618),LEFT(G627,FIND("§",SUBSTITUTE(H627," ","§",LEN(H627)-LEN(SUBSTITUTE(H627," ",""))))-1))))</f>
        <v/>
      </c>
      <c r="G627" s="59" t="str">
        <f t="shared" si="17"/>
        <v/>
      </c>
      <c r="H627" s="59" t="str">
        <f>IF(OR(G627="",G627=0,G627="0"),"",LEFT(G627,C618+1))</f>
        <v/>
      </c>
      <c r="I627" s="59"/>
      <c r="J627" s="142"/>
      <c r="K627" s="117" t="str">
        <f>IF(LEN(TRIM(L627))&gt;0,MAX(K13:K626)+1,"")</f>
        <v/>
      </c>
      <c r="L627" s="146"/>
      <c r="M627" s="142"/>
      <c r="N627" s="243"/>
      <c r="X627" s="3">
        <v>1</v>
      </c>
    </row>
    <row r="628" spans="2:24" ht="15.75">
      <c r="B628" s="286"/>
      <c r="C628" s="70"/>
      <c r="D628" s="59" t="str" cm="1">
        <f t="array" ref="D628">IF(ROW()=ROW(D616),C619,INDEX(E616:E629,ROW()-ROW(D616)))</f>
        <v/>
      </c>
      <c r="E628" s="114" t="str">
        <f>IF(OR(D628="",C618="",C618&lt;=0,F628=""),"",TRIM(MID(D628,LEN(F628)+1+IF(MID(D628,LEN(F628)+1,1)=" ",1,0),99999)))</f>
        <v/>
      </c>
      <c r="F628" s="59" t="str">
        <f>IF(OR(G628="",G628=0,G628="0"),"",IF(LEN(G628)&lt;=C618,G628,IF(LEN(SUBSTITUTE(H628," ",""))=C618+1,LEFT(G628,C618),LEFT(G628,FIND("§",SUBSTITUTE(H628," ","§",LEN(H628)-LEN(SUBSTITUTE(H628," ",""))))-1))))</f>
        <v/>
      </c>
      <c r="G628" s="59" t="str">
        <f t="shared" si="17"/>
        <v/>
      </c>
      <c r="H628" s="59" t="str">
        <f>IF(OR(G628="",G628=0,G628="0"),"",LEFT(G628,C618+1))</f>
        <v/>
      </c>
      <c r="I628" s="59"/>
      <c r="J628" s="142"/>
      <c r="K628" s="117" t="str">
        <f>IF(LEN(TRIM(L628))&gt;0,MAX(K13:K627)+1,"")</f>
        <v/>
      </c>
      <c r="L628" s="146"/>
      <c r="M628" s="142"/>
      <c r="N628" s="243"/>
      <c r="X628" s="3">
        <v>1</v>
      </c>
    </row>
    <row r="629" spans="2:24" ht="15.75">
      <c r="B629" s="286"/>
      <c r="C629" s="70"/>
      <c r="D629" s="59" t="str" cm="1">
        <f t="array" ref="D629">IF(ROW()=ROW(D616),C619,INDEX(E616:E629,ROW()-ROW(D616)))</f>
        <v/>
      </c>
      <c r="E629" s="114" t="str">
        <f>IF(OR(D629="",C618="",C618&lt;=0,F629=""),"",TRIM(MID(D629,LEN(F629)+1+IF(MID(D629,LEN(F629)+1,1)=" ",1,0),99999)))</f>
        <v/>
      </c>
      <c r="F629" s="59" t="str">
        <f>IF(OR(G629="",G629=0,G629="0"),"",IF(LEN(G629)&lt;=C618,G629,IF(LEN(SUBSTITUTE(H629," ",""))=C618+1,LEFT(G629,C618),LEFT(G629,FIND("§",SUBSTITUTE(H629," ","§",LEN(H629)-LEN(SUBSTITUTE(H629," ",""))))-1))))</f>
        <v/>
      </c>
      <c r="G629" s="59" t="str">
        <f t="shared" si="17"/>
        <v/>
      </c>
      <c r="H629" s="59" t="str">
        <f>IF(OR(G629="",G629=0,G629="0"),"",LEFT(G629,C618+1))</f>
        <v/>
      </c>
      <c r="I629" s="59"/>
      <c r="J629" s="142"/>
      <c r="K629" s="117" t="str">
        <f>IF(LEN(TRIM(L629))&gt;0,MAX(K13:K628)+1,"")</f>
        <v/>
      </c>
      <c r="L629" s="146"/>
      <c r="M629" s="142"/>
      <c r="N629" s="243"/>
      <c r="X629" s="3">
        <v>1</v>
      </c>
    </row>
    <row r="630" spans="2:24" ht="15.75">
      <c r="B630" s="286"/>
      <c r="C630" s="113" t="str">
        <f>IF(TRIM(SUBSTITUTE(J58,CHAR(160),""))="","",J58)</f>
        <v/>
      </c>
      <c r="D630" s="59" t="str" cm="1">
        <f t="array" ref="D630">IF(ROW()=ROW(D630),C633,INDEX(E630:E643,ROW()-ROW(D630)))</f>
        <v/>
      </c>
      <c r="E630" s="114" t="str">
        <f>IF(OR(D630="",C632="",C632&lt;=0,F630=""),"",TRIM(MID(D630,LEN(F630)+1+IF(MID(D630,LEN(F630)+1,1)=" ",1,0),99999)))</f>
        <v/>
      </c>
      <c r="F630" s="59" t="str">
        <f>IF(OR(G630="",G630=0,G630="0"),"",IF(LEN(G630)&lt;=C632,G630,IF(LEN(SUBSTITUTE(H630," ",""))=C632+1,LEFT(G630,C632),LEFT(G630,FIND("§",SUBSTITUTE(H630," ","§",LEN(H630)-LEN(SUBSTITUTE(H630," ",""))))-1))))</f>
        <v/>
      </c>
      <c r="G630" s="59" t="str">
        <f t="shared" si="17"/>
        <v/>
      </c>
      <c r="H630" s="59" t="str">
        <f>IF(OR(G630="",G630=0,G630="0"),"",LEFT(G630,C632+1))</f>
        <v/>
      </c>
      <c r="I630" s="59"/>
      <c r="J630" s="142"/>
      <c r="K630" s="117" t="str">
        <f>IF(LEN(TRIM(L630))&gt;0,MAX(K13:K629)+1,"")</f>
        <v/>
      </c>
      <c r="L630" s="146"/>
      <c r="M630" s="142"/>
      <c r="N630" s="243"/>
      <c r="X630" s="3">
        <v>1</v>
      </c>
    </row>
    <row r="631" spans="2:24" ht="15.75">
      <c r="B631" s="286"/>
      <c r="C631" s="70" t="str">
        <f>TRIM(SUBSTITUTE(SUBSTITUTE(SUBSTITUTE(SUBSTITUTE(SUBSTITUTE(SUBSTITUTE(SUBSTITUTE(SUBSTITUTE(SUBSTITUTE(CLEAN(IF(OR(LEFT(C630,1)="-",LEFT(C630,1)="="),MID(C630,2,99999),C630)),"—","-"),"–","-"),CHAR(160)," "),CHAR(9)," "),CHAR(13)," "),CHAR(10)," ")," "," ")," "," ")," "," "))</f>
        <v/>
      </c>
      <c r="D631" s="59" t="str" cm="1">
        <f t="array" ref="D631">IF(ROW()=ROW(D630),C633,INDEX(E630:E643,ROW()-ROW(D630)))</f>
        <v/>
      </c>
      <c r="E631" s="114" t="str">
        <f>IF(OR(D631="",C632="",C632&lt;=0,F631=""),"",TRIM(MID(D631,LEN(F631)+1+IF(MID(D631,LEN(F631)+1,1)=" ",1,0),99999)))</f>
        <v/>
      </c>
      <c r="F631" s="59" t="str">
        <f>IF(OR(G631="",G631=0,G631="0"),"",IF(LEN(G631)&lt;=C632,G631,IF(LEN(SUBSTITUTE(H631," ",""))=C632+1,LEFT(G631,C632),LEFT(G631,FIND("§",SUBSTITUTE(H631," ","§",LEN(H631)-LEN(SUBSTITUTE(H631," ",""))))-1))))</f>
        <v/>
      </c>
      <c r="G631" s="59" t="str">
        <f t="shared" si="17"/>
        <v/>
      </c>
      <c r="H631" s="59" t="str">
        <f>IF(OR(G631="",G631=0,G631="0"),"",LEFT(G631,C632+1))</f>
        <v/>
      </c>
      <c r="I631" s="59"/>
      <c r="J631" s="142"/>
      <c r="K631" s="117" t="str">
        <f>IF(LEN(TRIM(L631))&gt;0,MAX(K13:K630)+1,"")</f>
        <v/>
      </c>
      <c r="L631" s="146"/>
      <c r="M631" s="142"/>
      <c r="N631" s="243"/>
      <c r="X631" s="3">
        <v>1</v>
      </c>
    </row>
    <row r="632" spans="2:24" ht="15.75">
      <c r="B632" s="286"/>
      <c r="C632" s="121">
        <f>C11</f>
        <v>120</v>
      </c>
      <c r="D632" s="59" t="str" cm="1">
        <f t="array" ref="D632">IF(ROW()=ROW(D630),C633,INDEX(E630:E643,ROW()-ROW(D630)))</f>
        <v/>
      </c>
      <c r="E632" s="114" t="str">
        <f>IF(OR(D632="",C632="",C632&lt;=0,F632=""),"",TRIM(MID(D632,LEN(F632)+1+IF(MID(D632,LEN(F632)+1,1)=" ",1,0),99999)))</f>
        <v/>
      </c>
      <c r="F632" s="59" t="str">
        <f>IF(OR(G632="",G632=0,G632="0"),"",IF(LEN(G632)&lt;=C632,G632,IF(LEN(SUBSTITUTE(H632," ",""))=C632+1,LEFT(G632,C632),LEFT(G632,FIND("§",SUBSTITUTE(H632," ","§",LEN(H632)-LEN(SUBSTITUTE(H632," ",""))))-1))))</f>
        <v/>
      </c>
      <c r="G632" s="59" t="str">
        <f t="shared" si="17"/>
        <v/>
      </c>
      <c r="H632" s="59" t="str">
        <f>IF(OR(G632="",G632=0,G632="0"),"",LEFT(G632,C632+1))</f>
        <v/>
      </c>
      <c r="I632" s="59"/>
      <c r="J632" s="142"/>
      <c r="K632" s="117" t="str">
        <f>IF(LEN(TRIM(L632))&gt;0,MAX(K13:K631)+1,"")</f>
        <v/>
      </c>
      <c r="L632" s="146"/>
      <c r="M632" s="142"/>
      <c r="N632" s="243"/>
      <c r="X632" s="3">
        <v>1</v>
      </c>
    </row>
    <row r="633" spans="2:24" ht="15.75">
      <c r="B633" s="286"/>
      <c r="C633" s="70" t="str">
        <f>IF(UPPER(TRIM(C12))="X",C637,C631)</f>
        <v/>
      </c>
      <c r="D633" s="59" t="str" cm="1">
        <f t="array" ref="D633">IF(ROW()=ROW(D630),C633,INDEX(E630:E643,ROW()-ROW(D630)))</f>
        <v/>
      </c>
      <c r="E633" s="114" t="str">
        <f>IF(OR(D633="",C632="",C632&lt;=0,F633=""),"",TRIM(MID(D633,LEN(F633)+1+IF(MID(D633,LEN(F633)+1,1)=" ",1,0),99999)))</f>
        <v/>
      </c>
      <c r="F633" s="59" t="str">
        <f>IF(OR(G633="",G633=0,G633="0"),"",IF(LEN(G633)&lt;=C632,G633,IF(LEN(SUBSTITUTE(H633," ",""))=C632+1,LEFT(G633,C632),LEFT(G633,FIND("§",SUBSTITUTE(H633," ","§",LEN(H633)-LEN(SUBSTITUTE(H633," ",""))))-1))))</f>
        <v/>
      </c>
      <c r="G633" s="59" t="str">
        <f t="shared" si="17"/>
        <v/>
      </c>
      <c r="H633" s="59" t="str">
        <f>IF(OR(G633="",G633=0,G633="0"),"",LEFT(G633,C632+1))</f>
        <v/>
      </c>
      <c r="I633" s="59"/>
      <c r="J633" s="142"/>
      <c r="K633" s="117" t="str">
        <f>IF(LEN(TRIM(L633))&gt;0,MAX(K13:K632)+1,"")</f>
        <v/>
      </c>
      <c r="L633" s="146"/>
      <c r="M633" s="142"/>
      <c r="N633" s="243"/>
      <c r="X633" s="3">
        <v>1</v>
      </c>
    </row>
    <row r="634" spans="2:24" ht="15.75">
      <c r="B634" s="286"/>
      <c r="C634" s="123" t="str">
        <f>TRIM(SUBSTITUTE(SUBSTITUTE(SUBSTITUTE(SUBSTITUTE(SUBSTITUTE(SUBSTITUTE(SUBSTITUTE(SUBSTITUTE(SUBSTITUTE(SUBSTITUTE(C631,","," "),";"," "),":"," "),"!"," "),"?"," "),"…"," "),"»"," "),"«"," "),"/"," "),"."," "))</f>
        <v/>
      </c>
      <c r="D634" s="59" t="str" cm="1">
        <f t="array" ref="D634">IF(ROW()=ROW(D630),C633,INDEX(E630:E643,ROW()-ROW(D630)))</f>
        <v/>
      </c>
      <c r="E634" s="114" t="str">
        <f>IF(OR(D634="",C632="",C632&lt;=0,F634=""),"",TRIM(MID(D634,LEN(F634)+1+IF(MID(D634,LEN(F634)+1,1)=" ",1,0),99999)))</f>
        <v/>
      </c>
      <c r="F634" s="59" t="str">
        <f>IF(OR(G634="",G634=0,G634="0"),"",IF(LEN(G634)&lt;=C632,G634,IF(LEN(SUBSTITUTE(H634," ",""))=C632+1,LEFT(G634,C632),LEFT(G634,FIND("§",SUBSTITUTE(H634," ","§",LEN(H634)-LEN(SUBSTITUTE(H634," ",""))))-1))))</f>
        <v/>
      </c>
      <c r="G634" s="59" t="str">
        <f t="shared" si="17"/>
        <v/>
      </c>
      <c r="H634" s="59" t="str">
        <f>IF(OR(G634="",G634=0,G634="0"),"",LEFT(G634,C632+1))</f>
        <v/>
      </c>
      <c r="I634" s="59"/>
      <c r="J634" s="142"/>
      <c r="K634" s="117" t="str">
        <f>IF(LEN(TRIM(L634))&gt;0,MAX(K13:K633)+1,"")</f>
        <v/>
      </c>
      <c r="L634" s="146"/>
      <c r="M634" s="142"/>
      <c r="N634" s="243"/>
      <c r="X634" s="3">
        <v>1</v>
      </c>
    </row>
    <row r="635" spans="2:24" ht="15.75">
      <c r="B635" s="286"/>
      <c r="C635" s="59" t="str">
        <f>TRIM(SUBSTITUTE(SUBSTITUTE(SUBSTITUTE(SUBSTITUTE(SUBSTITUTE(SUBSTITUTE(SUBSTITUTE(SUBSTITUTE(C634,"("," "),")"," "),CHAR(34)," "),"-"," "),"_"," "),"&lt;"," "),"&gt;"," "),"="," "))</f>
        <v/>
      </c>
      <c r="D635" s="59" t="str" cm="1">
        <f t="array" ref="D635">IF(ROW()=ROW(D630),C633,INDEX(E630:E643,ROW()-ROW(D630)))</f>
        <v/>
      </c>
      <c r="E635" s="114" t="str">
        <f>IF(OR(D635="",C632="",C632&lt;=0,F635=""),"",TRIM(MID(D635,LEN(F635)+1+IF(MID(D635,LEN(F635)+1,1)=" ",1,0),99999)))</f>
        <v/>
      </c>
      <c r="F635" s="59" t="str">
        <f>IF(OR(G635="",G635=0,G635="0"),"",IF(LEN(G635)&lt;=C632,G635,IF(LEN(SUBSTITUTE(H635," ",""))=C632+1,LEFT(G635,C632),LEFT(G635,FIND("§",SUBSTITUTE(H635," ","§",LEN(H635)-LEN(SUBSTITUTE(H635," ",""))))-1))))</f>
        <v/>
      </c>
      <c r="G635" s="59" t="str">
        <f t="shared" si="17"/>
        <v/>
      </c>
      <c r="H635" s="59" t="str">
        <f>IF(OR(G635="",G635=0,G635="0"),"",LEFT(G635,C632+1))</f>
        <v/>
      </c>
      <c r="I635" s="59"/>
      <c r="J635" s="142"/>
      <c r="K635" s="117" t="str">
        <f>IF(LEN(TRIM(L635))&gt;0,MAX(K13:K634)+1,"")</f>
        <v/>
      </c>
      <c r="L635" s="146"/>
      <c r="M635" s="142"/>
      <c r="N635" s="243"/>
      <c r="X635" s="3">
        <v>1</v>
      </c>
    </row>
    <row r="636" spans="2:24" ht="15.75">
      <c r="B636" s="286"/>
      <c r="C636" s="70" t="str">
        <f>TRIM(SUBSTITUTE(SUBSTITUTE(SUBSTITUTE(SUBSTITUTE(C635,"►"," "),"▼"," "),"▲"," "),"◄"," "))</f>
        <v/>
      </c>
      <c r="D636" s="59" t="str" cm="1">
        <f t="array" ref="D636">IF(ROW()=ROW(D630),C633,INDEX(E630:E643,ROW()-ROW(D630)))</f>
        <v/>
      </c>
      <c r="E636" s="114" t="str">
        <f>IF(OR(D636="",C632="",C632&lt;=0,F636=""),"",TRIM(MID(D636,LEN(F636)+1+IF(MID(D636,LEN(F636)+1,1)=" ",1,0),99999)))</f>
        <v/>
      </c>
      <c r="F636" s="59" t="str">
        <f>IF(OR(G636="",G636=0,G636="0"),"",IF(LEN(G636)&lt;=C632,G636,IF(LEN(SUBSTITUTE(H636," ",""))=C632+1,LEFT(G636,C632),LEFT(G636,FIND("§",SUBSTITUTE(H636," ","§",LEN(H636)-LEN(SUBSTITUTE(H636," ",""))))-1))))</f>
        <v/>
      </c>
      <c r="G636" s="59" t="str">
        <f t="shared" si="17"/>
        <v/>
      </c>
      <c r="H636" s="59" t="str">
        <f>IF(OR(G636="",G636=0,G636="0"),"",LEFT(G636,C632+1))</f>
        <v/>
      </c>
      <c r="I636" s="59"/>
      <c r="J636" s="142"/>
      <c r="K636" s="117" t="str">
        <f>IF(LEN(TRIM(L636))&gt;0,MAX(K13:K635)+1,"")</f>
        <v/>
      </c>
      <c r="L636" s="146"/>
      <c r="M636" s="142"/>
      <c r="N636" s="243"/>
      <c r="X636" s="3">
        <v>1</v>
      </c>
    </row>
    <row r="637" spans="2:24" ht="15.75">
      <c r="B637" s="286"/>
      <c r="C637" s="70" t="str">
        <f>TRIM(SUBSTITUTE(SUBSTITUTE(C636,"“"," "),"”"," "))</f>
        <v/>
      </c>
      <c r="D637" s="59" t="str" cm="1">
        <f t="array" ref="D637">IF(ROW()=ROW(D630),C633,INDEX(E630:E643,ROW()-ROW(D630)))</f>
        <v/>
      </c>
      <c r="E637" s="114" t="str">
        <f>IF(OR(D637="",C632="",C632&lt;=0,F637=""),"",TRIM(MID(D637,LEN(F637)+1+IF(MID(D637,LEN(F637)+1,1)=" ",1,0),99999)))</f>
        <v/>
      </c>
      <c r="F637" s="59" t="str">
        <f>IF(OR(G637="",G637=0,G637="0"),"",IF(LEN(G637)&lt;=C632,G637,IF(LEN(SUBSTITUTE(H637," ",""))=C632+1,LEFT(G637,C632),LEFT(G637,FIND("§",SUBSTITUTE(H637," ","§",LEN(H637)-LEN(SUBSTITUTE(H637," ",""))))-1))))</f>
        <v/>
      </c>
      <c r="G637" s="59" t="str">
        <f t="shared" si="17"/>
        <v/>
      </c>
      <c r="H637" s="59" t="str">
        <f>IF(OR(G637="",G637=0,G637="0"),"",LEFT(G637,C632+1))</f>
        <v/>
      </c>
      <c r="I637" s="59"/>
      <c r="J637" s="142"/>
      <c r="K637" s="117" t="str">
        <f>IF(LEN(TRIM(L637))&gt;0,MAX(K13:K636)+1,"")</f>
        <v/>
      </c>
      <c r="L637" s="146"/>
      <c r="M637" s="142"/>
      <c r="N637" s="243"/>
      <c r="X637" s="3">
        <v>1</v>
      </c>
    </row>
    <row r="638" spans="2:24" ht="15.75">
      <c r="B638" s="286"/>
      <c r="C638" s="70"/>
      <c r="D638" s="59" t="str" cm="1">
        <f t="array" ref="D638">IF(ROW()=ROW(D630),C633,INDEX(E630:E643,ROW()-ROW(D630)))</f>
        <v/>
      </c>
      <c r="E638" s="114" t="str">
        <f>IF(OR(D638="",C632="",C632&lt;=0,F638=""),"",TRIM(MID(D638,LEN(F638)+1+IF(MID(D638,LEN(F638)+1,1)=" ",1,0),99999)))</f>
        <v/>
      </c>
      <c r="F638" s="59" t="str">
        <f>IF(OR(G638="",G638=0,G638="0"),"",IF(LEN(G638)&lt;=C632,G638,IF(LEN(SUBSTITUTE(H638," ",""))=C632+1,LEFT(G638,C632),LEFT(G638,FIND("§",SUBSTITUTE(H638," ","§",LEN(H638)-LEN(SUBSTITUTE(H638," ",""))))-1))))</f>
        <v/>
      </c>
      <c r="G638" s="59" t="str">
        <f t="shared" si="17"/>
        <v/>
      </c>
      <c r="H638" s="59" t="str">
        <f>IF(OR(G638="",G638=0,G638="0"),"",LEFT(G638,C632+1))</f>
        <v/>
      </c>
      <c r="I638" s="59"/>
      <c r="J638" s="142"/>
      <c r="K638" s="117" t="str">
        <f>IF(LEN(TRIM(L638))&gt;0,MAX(K13:K637)+1,"")</f>
        <v/>
      </c>
      <c r="L638" s="146"/>
      <c r="M638" s="142"/>
      <c r="N638" s="243"/>
      <c r="X638" s="3">
        <v>1</v>
      </c>
    </row>
    <row r="639" spans="2:24" ht="15.75">
      <c r="B639" s="286"/>
      <c r="C639" s="70"/>
      <c r="D639" s="59" t="str" cm="1">
        <f t="array" ref="D639">IF(ROW()=ROW(D630),C633,INDEX(E630:E643,ROW()-ROW(D630)))</f>
        <v/>
      </c>
      <c r="E639" s="114" t="str">
        <f>IF(OR(D639="",C632="",C632&lt;=0,F639=""),"",TRIM(MID(D639,LEN(F639)+1+IF(MID(D639,LEN(F639)+1,1)=" ",1,0),99999)))</f>
        <v/>
      </c>
      <c r="F639" s="59" t="str">
        <f>IF(OR(G639="",G639=0,G639="0"),"",IF(LEN(G639)&lt;=C632,G639,IF(LEN(SUBSTITUTE(H639," ",""))=C632+1,LEFT(G639,C632),LEFT(G639,FIND("§",SUBSTITUTE(H639," ","§",LEN(H639)-LEN(SUBSTITUTE(H639," ",""))))-1))))</f>
        <v/>
      </c>
      <c r="G639" s="59" t="str">
        <f t="shared" si="17"/>
        <v/>
      </c>
      <c r="H639" s="59" t="str">
        <f>IF(OR(G639="",G639=0,G639="0"),"",LEFT(G639,C632+1))</f>
        <v/>
      </c>
      <c r="I639" s="59"/>
      <c r="J639" s="142"/>
      <c r="K639" s="117" t="str">
        <f>IF(LEN(TRIM(L639))&gt;0,MAX(K13:K638)+1,"")</f>
        <v/>
      </c>
      <c r="L639" s="146"/>
      <c r="M639" s="142"/>
      <c r="N639" s="243"/>
      <c r="X639" s="3">
        <v>1</v>
      </c>
    </row>
    <row r="640" spans="2:24" ht="15.75">
      <c r="B640" s="286"/>
      <c r="C640" s="70"/>
      <c r="D640" s="59" t="str" cm="1">
        <f t="array" ref="D640">IF(ROW()=ROW(D630),C633,INDEX(E630:E643,ROW()-ROW(D630)))</f>
        <v/>
      </c>
      <c r="E640" s="114" t="str">
        <f>IF(OR(D640="",C632="",C632&lt;=0,F640=""),"",TRIM(MID(D640,LEN(F640)+1+IF(MID(D640,LEN(F640)+1,1)=" ",1,0),99999)))</f>
        <v/>
      </c>
      <c r="F640" s="59" t="str">
        <f>IF(OR(G640="",G640=0,G640="0"),"",IF(LEN(G640)&lt;=C632,G640,IF(LEN(SUBSTITUTE(H640," ",""))=C632+1,LEFT(G640,C632),LEFT(G640,FIND("§",SUBSTITUTE(H640," ","§",LEN(H640)-LEN(SUBSTITUTE(H640," ",""))))-1))))</f>
        <v/>
      </c>
      <c r="G640" s="59" t="str">
        <f t="shared" si="17"/>
        <v/>
      </c>
      <c r="H640" s="59" t="str">
        <f>IF(OR(G640="",G640=0,G640="0"),"",LEFT(G640,C632+1))</f>
        <v/>
      </c>
      <c r="I640" s="59"/>
      <c r="J640" s="142"/>
      <c r="K640" s="117" t="str">
        <f>IF(LEN(TRIM(L640))&gt;0,MAX(K13:K639)+1,"")</f>
        <v/>
      </c>
      <c r="L640" s="146"/>
      <c r="M640" s="142"/>
      <c r="N640" s="243"/>
      <c r="X640" s="3">
        <v>1</v>
      </c>
    </row>
    <row r="641" spans="1:26" ht="15.75">
      <c r="B641" s="286"/>
      <c r="C641" s="70"/>
      <c r="D641" s="59" t="str" cm="1">
        <f t="array" ref="D641">IF(ROW()=ROW(D630),C633,INDEX(E630:E643,ROW()-ROW(D630)))</f>
        <v/>
      </c>
      <c r="E641" s="114" t="str">
        <f>IF(OR(D641="",C632="",C632&lt;=0,F641=""),"",TRIM(MID(D641,LEN(F641)+1+IF(MID(D641,LEN(F641)+1,1)=" ",1,0),99999)))</f>
        <v/>
      </c>
      <c r="F641" s="59" t="str">
        <f>IF(OR(G641="",G641=0,G641="0"),"",IF(LEN(G641)&lt;=C632,G641,IF(LEN(SUBSTITUTE(H641," ",""))=C632+1,LEFT(G641,C632),LEFT(G641,FIND("§",SUBSTITUTE(H641," ","§",LEN(H641)-LEN(SUBSTITUTE(H641," ",""))))-1))))</f>
        <v/>
      </c>
      <c r="G641" s="59" t="str">
        <f t="shared" si="17"/>
        <v/>
      </c>
      <c r="H641" s="59" t="str">
        <f>IF(OR(G641="",G641=0,G641="0"),"",LEFT(G641,C632+1))</f>
        <v/>
      </c>
      <c r="I641" s="59"/>
      <c r="J641" s="142"/>
      <c r="K641" s="117" t="str">
        <f>IF(LEN(TRIM(L641))&gt;0,MAX(K13:K640)+1,"")</f>
        <v/>
      </c>
      <c r="L641" s="146"/>
      <c r="M641" s="142"/>
      <c r="N641" s="243"/>
      <c r="X641" s="3">
        <v>1</v>
      </c>
    </row>
    <row r="642" spans="1:26" ht="15.75">
      <c r="B642" s="286"/>
      <c r="C642" s="70"/>
      <c r="D642" s="59" t="str" cm="1">
        <f t="array" ref="D642">IF(ROW()=ROW(D630),C633,INDEX(E630:E643,ROW()-ROW(D630)))</f>
        <v/>
      </c>
      <c r="E642" s="114" t="str">
        <f>IF(OR(D642="",C632="",C632&lt;=0,F642=""),"",TRIM(MID(D642,LEN(F642)+1+IF(MID(D642,LEN(F642)+1,1)=" ",1,0),99999)))</f>
        <v/>
      </c>
      <c r="F642" s="59" t="str">
        <f>IF(OR(G642="",G642=0,G642="0"),"",IF(LEN(G642)&lt;=C632,G642,IF(LEN(SUBSTITUTE(H642," ",""))=C632+1,LEFT(G642,C632),LEFT(G642,FIND("§",SUBSTITUTE(H642," ","§",LEN(H642)-LEN(SUBSTITUTE(H642," ",""))))-1))))</f>
        <v/>
      </c>
      <c r="G642" s="59" t="str">
        <f t="shared" si="17"/>
        <v/>
      </c>
      <c r="H642" s="59" t="str">
        <f>IF(OR(G642="",G642=0,G642="0"),"",LEFT(G642,C632+1))</f>
        <v/>
      </c>
      <c r="I642" s="59"/>
      <c r="J642" s="142"/>
      <c r="K642" s="117" t="str">
        <f>IF(LEN(TRIM(L642))&gt;0,MAX(K13:K641)+1,"")</f>
        <v/>
      </c>
      <c r="L642" s="146"/>
      <c r="M642" s="142"/>
      <c r="N642" s="243"/>
      <c r="X642" s="3">
        <v>1</v>
      </c>
    </row>
    <row r="643" spans="1:26" ht="15.75">
      <c r="B643" s="286"/>
      <c r="C643" s="70"/>
      <c r="D643" s="59" t="str" cm="1">
        <f t="array" ref="D643">IF(ROW()=ROW(D630),C633,INDEX(E630:E643,ROW()-ROW(D630)))</f>
        <v/>
      </c>
      <c r="E643" s="114" t="str">
        <f>IF(OR(D643="",C632="",C632&lt;=0,F643=""),"",TRIM(MID(D643,LEN(F643)+1+IF(MID(D643,LEN(F643)+1,1)=" ",1,0),99999)))</f>
        <v/>
      </c>
      <c r="F643" s="59" t="str">
        <f>IF(OR(G643="",G643=0,G643="0"),"",IF(LEN(G643)&lt;=C632,G643,IF(LEN(SUBSTITUTE(H643," ",""))=C632+1,LEFT(G643,C632),LEFT(G643,FIND("§",SUBSTITUTE(H643," ","§",LEN(H643)-LEN(SUBSTITUTE(H643," ",""))))-1))))</f>
        <v/>
      </c>
      <c r="G643" s="59" t="str">
        <f t="shared" si="17"/>
        <v/>
      </c>
      <c r="H643" s="59" t="str">
        <f>IF(OR(G643="",G643=0,G643="0"),"",LEFT(G643,C632+1))</f>
        <v/>
      </c>
      <c r="I643" s="59"/>
      <c r="J643" s="142"/>
      <c r="K643" s="117" t="str">
        <f>IF(LEN(TRIM(L643))&gt;0,MAX(K13:K642)+1,"")</f>
        <v/>
      </c>
      <c r="L643" s="146"/>
      <c r="M643" s="142"/>
      <c r="N643" s="243"/>
      <c r="X643" s="3">
        <v>1</v>
      </c>
    </row>
    <row r="644" spans="1:26">
      <c r="X644" s="3">
        <v>1</v>
      </c>
    </row>
    <row r="645" spans="1:26">
      <c r="X645" s="78" t="s">
        <v>56</v>
      </c>
    </row>
    <row r="646" spans="1:26">
      <c r="A646" s="3">
        <v>1</v>
      </c>
      <c r="B646" s="3">
        <v>1</v>
      </c>
      <c r="C646" s="3">
        <v>1</v>
      </c>
      <c r="D646" s="3">
        <v>1</v>
      </c>
      <c r="E646" s="3">
        <v>1</v>
      </c>
      <c r="F646" s="3">
        <v>1</v>
      </c>
      <c r="G646" s="3">
        <v>1</v>
      </c>
      <c r="H646" s="3">
        <v>1</v>
      </c>
      <c r="I646" s="3">
        <v>1</v>
      </c>
      <c r="J646" s="3">
        <v>1</v>
      </c>
      <c r="K646" s="3">
        <v>1</v>
      </c>
      <c r="L646" s="3">
        <v>1</v>
      </c>
      <c r="M646" s="3">
        <v>1</v>
      </c>
      <c r="N646" s="3">
        <v>1</v>
      </c>
      <c r="O646" s="3">
        <v>1</v>
      </c>
      <c r="P646" s="3">
        <v>1</v>
      </c>
      <c r="Q646" s="3">
        <v>1</v>
      </c>
      <c r="R646" s="3">
        <v>1</v>
      </c>
      <c r="S646" s="3">
        <v>1</v>
      </c>
      <c r="T646" s="3">
        <v>1</v>
      </c>
      <c r="U646" s="3">
        <v>1</v>
      </c>
      <c r="V646" s="3">
        <v>1</v>
      </c>
      <c r="W646" s="3">
        <v>1</v>
      </c>
      <c r="X646" s="1" t="str">
        <f>ADDRESS(ROW(),COLUMN(),4)</f>
        <v>X646</v>
      </c>
      <c r="Y646" s="21"/>
      <c r="Z646" s="22" t="str">
        <f>ADDRESS(ROW(),COLUMN(),4)</f>
        <v>Z646</v>
      </c>
    </row>
  </sheetData>
  <mergeCells count="2">
    <mergeCell ref="B5:B643"/>
    <mergeCell ref="L11:N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Joël.Leboucher</vt:lpstr>
      <vt:lpstr>Nettoyez.vos.textes</vt:lpstr>
      <vt:lpstr>Magique.1.ligne</vt:lpstr>
      <vt:lpstr>Magique.10.lignes.05.01.202</vt:lpstr>
      <vt:lpstr>Magique.45.lignes.05.01.2026</vt:lpstr>
      <vt:lpstr>Magique.45.lignes.05.01.202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Joël Leboucher</dc:creator>
  <cp:lastModifiedBy>Joël Leboucher</cp:lastModifiedBy>
  <dcterms:created xsi:type="dcterms:W3CDTF">2026-01-04T19:03:20Z</dcterms:created>
  <dcterms:modified xsi:type="dcterms:W3CDTF">2026-01-12T04:41:41Z</dcterms:modified>
</cp:coreProperties>
</file>